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Dysk Google\NEOSENTIO\ISMOP\Realizacja\Aparatura i materiały\Własna\Post PBS-1_8_2015 - eksperyment filtracja\Publikacja\"/>
    </mc:Choice>
  </mc:AlternateContent>
  <bookViews>
    <workbookView xWindow="0" yWindow="0" windowWidth="19320" windowHeight="7308"/>
  </bookViews>
  <sheets>
    <sheet name="Etap I" sheetId="1" r:id="rId1"/>
    <sheet name="Etap II" sheetId="2" r:id="rId2"/>
    <sheet name="Etap III" sheetId="3" r:id="rId3"/>
    <sheet name="Etap IV" sheetId="4" r:id="rId4"/>
  </sheets>
  <definedNames>
    <definedName name="_xlnm.Print_Area" localSheetId="0">'Etap I'!$A$1:$K$115</definedName>
    <definedName name="_xlnm.Print_Area" localSheetId="1">'Etap II'!$A$1:$K$31</definedName>
    <definedName name="_xlnm.Print_Area" localSheetId="2">'Etap III'!$A$1:$K$53</definedName>
    <definedName name="_xlnm.Print_Area" localSheetId="3">'Etap IV'!$A$1:$K$31</definedName>
  </definedNames>
  <calcPr calcId="152511"/>
  <fileRecoveryPr autoRecover="0"/>
</workbook>
</file>

<file path=xl/calcChain.xml><?xml version="1.0" encoding="utf-8"?>
<calcChain xmlns="http://schemas.openxmlformats.org/spreadsheetml/2006/main">
  <c r="H9" i="2" l="1"/>
  <c r="H16" i="2" s="1"/>
  <c r="H17" i="2" s="1"/>
  <c r="I77" i="1"/>
  <c r="I76" i="1"/>
  <c r="I12" i="4" l="1"/>
  <c r="J12" i="4"/>
  <c r="J16" i="4"/>
  <c r="I16" i="4"/>
  <c r="I50" i="3"/>
  <c r="I28" i="3"/>
  <c r="I28" i="2"/>
  <c r="I17" i="2"/>
  <c r="I106" i="1"/>
  <c r="F109" i="1"/>
  <c r="J109" i="1"/>
  <c r="J111" i="1" s="1"/>
  <c r="J112" i="1" s="1"/>
  <c r="F94" i="1"/>
  <c r="J94" i="1" s="1"/>
  <c r="F96" i="1"/>
  <c r="J96" i="1" s="1"/>
  <c r="F79" i="1"/>
  <c r="J79" i="1" s="1"/>
  <c r="J82" i="1"/>
  <c r="J84" i="1"/>
  <c r="F65" i="1"/>
  <c r="J65" i="1" s="1"/>
  <c r="F47" i="1"/>
  <c r="J47" i="1" s="1"/>
  <c r="F49" i="1"/>
  <c r="J49" i="1" s="1"/>
  <c r="F33" i="1"/>
  <c r="J33" i="1" s="1"/>
  <c r="F35" i="1"/>
  <c r="J35" i="1" s="1"/>
  <c r="I105" i="1"/>
  <c r="I107" i="1"/>
  <c r="F91" i="1"/>
  <c r="I91" i="1" s="1"/>
  <c r="I98" i="1" s="1"/>
  <c r="I86" i="1"/>
  <c r="I59" i="1"/>
  <c r="I60" i="1"/>
  <c r="I68" i="1" s="1"/>
  <c r="I61" i="1"/>
  <c r="I62" i="1"/>
  <c r="I63" i="1"/>
  <c r="I44" i="1"/>
  <c r="I51" i="1" s="1"/>
  <c r="I52" i="1" s="1"/>
  <c r="I37" i="1"/>
  <c r="I38" i="1" s="1"/>
  <c r="F102" i="1"/>
  <c r="H102" i="1" s="1"/>
  <c r="H111" i="1" s="1"/>
  <c r="F89" i="1"/>
  <c r="H89" i="1"/>
  <c r="H98" i="1" s="1"/>
  <c r="H99" i="1" s="1"/>
  <c r="H72" i="1"/>
  <c r="H73" i="1"/>
  <c r="H74" i="1"/>
  <c r="F56" i="1"/>
  <c r="H56" i="1"/>
  <c r="F57" i="1"/>
  <c r="H57" i="1"/>
  <c r="F42" i="1"/>
  <c r="H42" i="1" s="1"/>
  <c r="H43" i="1"/>
  <c r="F30" i="1"/>
  <c r="H30" i="1" s="1"/>
  <c r="H37" i="1" s="1"/>
  <c r="H38" i="1" s="1"/>
  <c r="J22" i="4"/>
  <c r="F24" i="4"/>
  <c r="J24" i="4"/>
  <c r="H9" i="4"/>
  <c r="H11" i="4" s="1"/>
  <c r="D11" i="4" s="1"/>
  <c r="J11" i="4"/>
  <c r="I26" i="4"/>
  <c r="I27" i="4"/>
  <c r="I11" i="4"/>
  <c r="F20" i="4"/>
  <c r="H20" i="4"/>
  <c r="H26" i="4"/>
  <c r="H27" i="4"/>
  <c r="H14" i="4"/>
  <c r="H15" i="4"/>
  <c r="H16" i="4" s="1"/>
  <c r="D16" i="4" s="1"/>
  <c r="F45" i="3"/>
  <c r="J45" i="3"/>
  <c r="F47" i="3"/>
  <c r="J47" i="3"/>
  <c r="F36" i="3"/>
  <c r="J36" i="3"/>
  <c r="J38" i="3"/>
  <c r="J39" i="3" s="1"/>
  <c r="F23" i="3"/>
  <c r="J23" i="3"/>
  <c r="F25" i="3"/>
  <c r="J25" i="3"/>
  <c r="F14" i="3"/>
  <c r="J14" i="3"/>
  <c r="J16" i="3" s="1"/>
  <c r="F42" i="3"/>
  <c r="H42" i="3"/>
  <c r="H49" i="3"/>
  <c r="H50" i="3" s="1"/>
  <c r="F31" i="3"/>
  <c r="H31" i="3"/>
  <c r="H38" i="3"/>
  <c r="H39" i="3" s="1"/>
  <c r="F20" i="3"/>
  <c r="H20" i="3"/>
  <c r="H27" i="3"/>
  <c r="H28" i="3" s="1"/>
  <c r="F9" i="3"/>
  <c r="H9" i="3"/>
  <c r="H16" i="3"/>
  <c r="F23" i="2"/>
  <c r="J23" i="2"/>
  <c r="J27" i="2" s="1"/>
  <c r="J28" i="2" s="1"/>
  <c r="F25" i="2"/>
  <c r="J25" i="2"/>
  <c r="F12" i="2"/>
  <c r="J12" i="2"/>
  <c r="F14" i="2"/>
  <c r="J14" i="2"/>
  <c r="J16" i="2" s="1"/>
  <c r="J17" i="2" s="1"/>
  <c r="I27" i="2"/>
  <c r="I31" i="2"/>
  <c r="G13" i="1"/>
  <c r="I16" i="2"/>
  <c r="F20" i="2"/>
  <c r="H20" i="2"/>
  <c r="H27" i="2"/>
  <c r="H28" i="2" s="1"/>
  <c r="F9" i="2"/>
  <c r="I49" i="3"/>
  <c r="I34" i="3"/>
  <c r="I38" i="3"/>
  <c r="I39" i="3" s="1"/>
  <c r="I12" i="3"/>
  <c r="I16" i="3" s="1"/>
  <c r="I17" i="3" s="1"/>
  <c r="I27" i="3"/>
  <c r="I30" i="4"/>
  <c r="G15" i="1"/>
  <c r="J26" i="4" l="1"/>
  <c r="J30" i="4" s="1"/>
  <c r="H15" i="1" s="1"/>
  <c r="J49" i="3"/>
  <c r="D49" i="3" s="1"/>
  <c r="J67" i="1"/>
  <c r="J68" i="1"/>
  <c r="H67" i="1"/>
  <c r="D15" i="4"/>
  <c r="H12" i="4"/>
  <c r="D12" i="4" s="1"/>
  <c r="H30" i="4"/>
  <c r="J50" i="3"/>
  <c r="D50" i="3" s="1"/>
  <c r="D39" i="3"/>
  <c r="D38" i="3"/>
  <c r="J27" i="3"/>
  <c r="J28" i="3" s="1"/>
  <c r="D28" i="3" s="1"/>
  <c r="J17" i="3"/>
  <c r="J53" i="3"/>
  <c r="H14" i="1" s="1"/>
  <c r="I53" i="3"/>
  <c r="G14" i="1" s="1"/>
  <c r="D16" i="3"/>
  <c r="H17" i="3"/>
  <c r="H53" i="3"/>
  <c r="D28" i="2"/>
  <c r="D27" i="2"/>
  <c r="J31" i="2"/>
  <c r="H13" i="1" s="1"/>
  <c r="D16" i="2"/>
  <c r="D17" i="2"/>
  <c r="H31" i="2"/>
  <c r="I85" i="1"/>
  <c r="J98" i="1"/>
  <c r="J99" i="1" s="1"/>
  <c r="D99" i="1" s="1"/>
  <c r="J51" i="1"/>
  <c r="J52" i="1" s="1"/>
  <c r="H85" i="1"/>
  <c r="H86" i="1" s="1"/>
  <c r="I67" i="1"/>
  <c r="I111" i="1"/>
  <c r="D111" i="1" s="1"/>
  <c r="J85" i="1"/>
  <c r="J86" i="1" s="1"/>
  <c r="H51" i="1"/>
  <c r="H52" i="1" s="1"/>
  <c r="J37" i="1"/>
  <c r="J38" i="1" s="1"/>
  <c r="H68" i="1"/>
  <c r="D68" i="1" s="1"/>
  <c r="H112" i="1"/>
  <c r="D112" i="1" s="1"/>
  <c r="D26" i="4" l="1"/>
  <c r="J27" i="4"/>
  <c r="D27" i="4" s="1"/>
  <c r="D67" i="1"/>
  <c r="D30" i="4"/>
  <c r="F15" i="1"/>
  <c r="D27" i="3"/>
  <c r="D17" i="3"/>
  <c r="D53" i="3"/>
  <c r="F14" i="1"/>
  <c r="F13" i="1"/>
  <c r="D31" i="2"/>
  <c r="D86" i="1"/>
  <c r="D98" i="1"/>
  <c r="H115" i="1"/>
  <c r="F12" i="1" s="1"/>
  <c r="I115" i="1"/>
  <c r="G12" i="1" s="1"/>
  <c r="G16" i="1" s="1"/>
  <c r="D52" i="1"/>
  <c r="D38" i="1"/>
  <c r="D51" i="1"/>
  <c r="J115" i="1"/>
  <c r="H12" i="1" s="1"/>
  <c r="H16" i="1" s="1"/>
  <c r="D85" i="1"/>
  <c r="D37" i="1"/>
  <c r="F16" i="1" l="1"/>
  <c r="G17" i="1" s="1"/>
  <c r="G18" i="1" s="1"/>
  <c r="D115" i="1"/>
</calcChain>
</file>

<file path=xl/sharedStrings.xml><?xml version="1.0" encoding="utf-8"?>
<sst xmlns="http://schemas.openxmlformats.org/spreadsheetml/2006/main" count="381" uniqueCount="154">
  <si>
    <t>Lp.</t>
  </si>
  <si>
    <t>Podstawa</t>
  </si>
  <si>
    <t>Opis</t>
  </si>
  <si>
    <t>jm</t>
  </si>
  <si>
    <t>R</t>
  </si>
  <si>
    <t>M</t>
  </si>
  <si>
    <t>S</t>
  </si>
  <si>
    <t>1.1</t>
  </si>
  <si>
    <t>1*</t>
  </si>
  <si>
    <t>r-g</t>
  </si>
  <si>
    <t>2*</t>
  </si>
  <si>
    <t>m-g</t>
  </si>
  <si>
    <t>Nakłady w jm</t>
  </si>
  <si>
    <t>ETAP I  -   przygotowanie instalacji</t>
  </si>
  <si>
    <t>Roboty ziemne - przygotowanie terenu pod budowlę</t>
  </si>
  <si>
    <t>-- R -- robocizna</t>
  </si>
  <si>
    <t>kalkulacja własna</t>
  </si>
  <si>
    <t>Koszt jedn. [PLN/jm]</t>
  </si>
  <si>
    <t>-- S -- sprzęt</t>
  </si>
  <si>
    <t xml:space="preserve">Spych.gąsienicowa do 100kW [m-g/m2] 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</si>
  <si>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</si>
  <si>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 xml:space="preserve">Ubijarka wibracyjna/ładowarka kołowa [m-g/m2] </t>
  </si>
  <si>
    <r>
      <t>Usunięcie warstwy ziemi urodzajnej (humusu) o grubości do 15 cm za pomocą spycharki, wyrównanie i utwardzenie nawierzchni;                   Obmiar = 100 m</t>
    </r>
    <r>
      <rPr>
        <vertAlign val="superscript"/>
        <sz val="8"/>
        <color indexed="8"/>
        <rFont val="Arial"/>
        <family val="2"/>
        <charset val="238"/>
      </rPr>
      <t>2</t>
    </r>
  </si>
  <si>
    <t xml:space="preserve">Razem koszty bezpośrednie: </t>
  </si>
  <si>
    <t>0,03 r-g/m2</t>
  </si>
  <si>
    <t>Razem z narzutami:</t>
  </si>
  <si>
    <t>Roboty ziemne - wykonanie ekranu nieprzepuszczalnego</t>
  </si>
  <si>
    <t>0,05 r-g/m2</t>
  </si>
  <si>
    <t>1.2</t>
  </si>
  <si>
    <t>3*</t>
  </si>
  <si>
    <t>-- M -- materiał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</si>
  <si>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</si>
  <si>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t xml:space="preserve">glina/ił </t>
  </si>
  <si>
    <t>NAZWA INWESTYCJI</t>
  </si>
  <si>
    <t>INWESTOR</t>
  </si>
  <si>
    <t>ADRES INWESTORA</t>
  </si>
  <si>
    <t>BRANŻA</t>
  </si>
  <si>
    <t>Poziom cen</t>
  </si>
  <si>
    <t>Ogółem wartość kosztorysowa robót</t>
  </si>
  <si>
    <t>Klauzula o uzgodnieniu kosztorysu</t>
  </si>
  <si>
    <t xml:space="preserve"> </t>
  </si>
  <si>
    <t>Eksperymentalna instalacja pomiarowa</t>
  </si>
  <si>
    <t>BUDOWLANA / Hydrologiczna</t>
  </si>
  <si>
    <t>Stawka roboczogodz.</t>
  </si>
  <si>
    <t>I kwartał 2015 r.</t>
  </si>
  <si>
    <t>WSZYSTKIE PODANE CENY SĄ CENAMI NETTO I NIE ZAWIERAJĄ PODATKU VAT</t>
  </si>
  <si>
    <t>1.</t>
  </si>
  <si>
    <t>1.3</t>
  </si>
  <si>
    <t>Roboty ziemne - wykonanie przypory filtracyjnej z drenami</t>
  </si>
  <si>
    <t>kruszywo grube</t>
  </si>
  <si>
    <r>
      <t>m</t>
    </r>
    <r>
      <rPr>
        <vertAlign val="superscript"/>
        <sz val="8"/>
        <color indexed="8"/>
        <rFont val="Arial"/>
        <family val="2"/>
        <charset val="238"/>
      </rPr>
      <t>3</t>
    </r>
  </si>
  <si>
    <r>
      <t xml:space="preserve">rury drenarskie PVC/PE </t>
    </r>
    <r>
      <rPr>
        <sz val="8"/>
        <color indexed="8"/>
        <rFont val="Calibri"/>
        <family val="2"/>
        <charset val="238"/>
      </rPr>
      <t>φ</t>
    </r>
    <r>
      <rPr>
        <sz val="8"/>
        <color indexed="8"/>
        <rFont val="Arial"/>
        <family val="2"/>
        <charset val="238"/>
      </rPr>
      <t>100</t>
    </r>
  </si>
  <si>
    <t>mb</t>
  </si>
  <si>
    <t>króćce wylotowe z kołnierzem PVC/PE φ 50</t>
  </si>
  <si>
    <t>GEOWEB 4' z prętami stabilizującymi</t>
  </si>
  <si>
    <t xml:space="preserve">Ubijarka wibracyjna [m-g/m2] </t>
  </si>
  <si>
    <t>1.4</t>
  </si>
  <si>
    <r>
      <t>0,25 r-g/m</t>
    </r>
    <r>
      <rPr>
        <vertAlign val="superscript"/>
        <sz val="8"/>
        <color indexed="8"/>
        <rFont val="Arial"/>
        <family val="2"/>
        <charset val="238"/>
      </rPr>
      <t>2</t>
    </r>
  </si>
  <si>
    <t>1,0 r-g/mb</t>
  </si>
  <si>
    <r>
      <t>Ułożenie przypory filtracyjnej od strony odpowietrznej o wymiarach 0,6 x 4,0 x 0,2 m, w technologii systemu komórkowego GEOWEB z wypełnieniem narzutem grubożwirowym i kamiennym; w geosiatce zamontowane dreny PVC lub PE ϕ 80-100 mm, L=1,0 m, zaślepione obustronnie, z wylotem pomiarowym ϕ 50 o długości 0,5 m    Obmiar = 2,4 m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>/0,5 m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>/4mb</t>
    </r>
  </si>
  <si>
    <t xml:space="preserve">Ubijarka wibracyjna/walec [m-g/m2] </t>
  </si>
  <si>
    <t>0,3 r-g/m2</t>
  </si>
  <si>
    <t>1.5</t>
  </si>
  <si>
    <r>
      <t>0,3 r-g/m</t>
    </r>
    <r>
      <rPr>
        <vertAlign val="superscript"/>
        <sz val="8"/>
        <color indexed="8"/>
        <rFont val="Arial"/>
        <family val="2"/>
        <charset val="238"/>
      </rPr>
      <t>3</t>
    </r>
  </si>
  <si>
    <t>blacha stalowa ╪ 2,5 - 3 mm</t>
  </si>
  <si>
    <t>kg</t>
  </si>
  <si>
    <t xml:space="preserve">spawarka [m-g/mb] </t>
  </si>
  <si>
    <t>1.6</t>
  </si>
  <si>
    <t xml:space="preserve">Roboty ziemne - instalacja piezometrów </t>
  </si>
  <si>
    <t>Instalacja mikropiezometrów obserwacyjnych o długości od 0,4 do 1,0 m, w 2 przekrojach pomiarowych (łącznie 8 szt.), z wyposażeniem w czujniki ciągłego pomiaru poziomu wody    Obmiar = 8 szt/6 mb</t>
  </si>
  <si>
    <t>szt</t>
  </si>
  <si>
    <t>2 r-g/szt</t>
  </si>
  <si>
    <t xml:space="preserve">wbijarka mechaniczna [m-g/mb] </t>
  </si>
  <si>
    <t>ETAP II  -   przygotowanie eksperymentu</t>
  </si>
  <si>
    <t>0,08 r-g/m3</t>
  </si>
  <si>
    <r>
      <t>Motopompa o wydajn. ok. 0,2 m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 xml:space="preserve">/min [m-g/m3] </t>
    </r>
  </si>
  <si>
    <t>km</t>
  </si>
  <si>
    <t>Samochód dostawczy do 1,5 t [km]</t>
  </si>
  <si>
    <t>Napełnienie wanny wodą</t>
  </si>
  <si>
    <t>Nasycanie wału wodą</t>
  </si>
  <si>
    <t>h</t>
  </si>
  <si>
    <t>3 r-g/24h</t>
  </si>
  <si>
    <t>Samochód [km]</t>
  </si>
  <si>
    <t>ETAP III -   przeprowadzenie badań</t>
  </si>
  <si>
    <t>wbicie i wymontowanie sond instalacyjnych w rozstawie 0,5 m w przekroju pomiarowym</t>
  </si>
  <si>
    <t>Montaż czujników metodą sond wbijanych</t>
  </si>
  <si>
    <t>sondy prefabrykowane "teowniki"</t>
  </si>
  <si>
    <t>1 r-g/szt</t>
  </si>
  <si>
    <t>3.2</t>
  </si>
  <si>
    <t>3.1</t>
  </si>
  <si>
    <t>3.3</t>
  </si>
  <si>
    <t>3.4</t>
  </si>
  <si>
    <t>3.</t>
  </si>
  <si>
    <t>2.2</t>
  </si>
  <si>
    <t>2.1</t>
  </si>
  <si>
    <t>2.</t>
  </si>
  <si>
    <t>ETAP IV  -   opracowanie ekspertyzy</t>
  </si>
  <si>
    <t>4.</t>
  </si>
  <si>
    <t>4.1</t>
  </si>
  <si>
    <t>Zebranie i przetworzenie danych pomiarowych</t>
  </si>
  <si>
    <t>Zebranie danych w terenie i opracowanie arkuszy wynikowych</t>
  </si>
  <si>
    <t>4.2</t>
  </si>
  <si>
    <t>Opracowanie końcowe</t>
  </si>
  <si>
    <t>Demontaz instalacji</t>
  </si>
  <si>
    <t>rycz.</t>
  </si>
  <si>
    <t>4.3</t>
  </si>
  <si>
    <t>Opracowanie sprawozdania końcowego i przygotowanie wymaganej ilości egzemplarzy</t>
  </si>
  <si>
    <t>Demontaż instalacji pomiarowej, zabezpieczenie materiałów możliwych do powtórnego wykorzystania</t>
  </si>
  <si>
    <t xml:space="preserve">Samochód dostwczy [km] </t>
  </si>
  <si>
    <t xml:space="preserve">Spycharka gąsienicowa lub koparka [m-g] </t>
  </si>
  <si>
    <t>kształtki/trójniki PVC/PE φ 50</t>
  </si>
  <si>
    <t>szt.</t>
  </si>
  <si>
    <t>kruszywo/pospółka</t>
  </si>
  <si>
    <t>Roboty ziemne - montaż koryta stalowego</t>
  </si>
  <si>
    <r>
      <t>montaż koryta z blachy stalowej ╪ 2,5 - 3 mm, o wymiarach 4 x 2 m x 1,2 m, bez dna, z uszczelnieniem ilastym na kontakcie z ekranem podłoża, zagłębionej ok. 1,5 m w korpus wału        Obmiar = 9,6 m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>/9,6 m</t>
    </r>
    <r>
      <rPr>
        <vertAlign val="superscript"/>
        <sz val="8"/>
        <color indexed="8"/>
        <rFont val="Arial"/>
        <family val="2"/>
        <charset val="238"/>
      </rPr>
      <t>2</t>
    </r>
  </si>
  <si>
    <t>osłona stanowiska badawczego</t>
  </si>
  <si>
    <t>pomiar</t>
  </si>
  <si>
    <t>Lekka płyta dynamiczna [h/pomiar]</t>
  </si>
  <si>
    <t>ETAP</t>
  </si>
  <si>
    <t>I</t>
  </si>
  <si>
    <t>II</t>
  </si>
  <si>
    <t>III</t>
  </si>
  <si>
    <t>IV</t>
  </si>
  <si>
    <t>Razem etap I</t>
  </si>
  <si>
    <t>w tym:</t>
  </si>
  <si>
    <t>Razem etap III</t>
  </si>
  <si>
    <t>Razem etap IV</t>
  </si>
  <si>
    <t>Razem zadanie:</t>
  </si>
  <si>
    <t>Zbiorcze zestawienie kosztów</t>
  </si>
  <si>
    <t>sondy prefabrykowane okrągłe</t>
  </si>
  <si>
    <r>
      <t xml:space="preserve"> Rozścielenie i ubicie warstwy gruntu spoistego o zbadanych parametrach, na powierzchni ok. 5x 5,5 m (~ 28 m2) o grubości 0,1 mi;           Obmiar = 28 m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>/2,8 m</t>
    </r>
    <r>
      <rPr>
        <vertAlign val="superscript"/>
        <sz val="8"/>
        <color indexed="8"/>
        <rFont val="Arial"/>
        <family val="2"/>
        <charset val="238"/>
      </rPr>
      <t>3</t>
    </r>
  </si>
  <si>
    <t>badanie laboratoryjne</t>
  </si>
  <si>
    <t>badania laboratoryjne</t>
  </si>
  <si>
    <t xml:space="preserve">Roboty ziemne - wykonanie przegrody ziemnej zagęszczanej warstwami </t>
  </si>
  <si>
    <r>
      <t xml:space="preserve"> Wykonanie przegrody ziemnej zagęszczanej warstwami grubości 0,1 m do IS=0,95; L=4,0m, H=0,9 m, S</t>
    </r>
    <r>
      <rPr>
        <vertAlign val="subscript"/>
        <sz val="8"/>
        <color indexed="8"/>
        <rFont val="Arial"/>
        <family val="2"/>
        <charset val="238"/>
      </rPr>
      <t>pods.</t>
    </r>
    <r>
      <rPr>
        <sz val="8"/>
        <color indexed="8"/>
        <rFont val="Arial"/>
        <family val="2"/>
        <charset val="238"/>
      </rPr>
      <t>=2,85 m,  S</t>
    </r>
    <r>
      <rPr>
        <vertAlign val="subscript"/>
        <sz val="8"/>
        <color indexed="8"/>
        <rFont val="Arial"/>
        <family val="2"/>
        <charset val="238"/>
      </rPr>
      <t>korony</t>
    </r>
    <r>
      <rPr>
        <sz val="8"/>
        <color indexed="8"/>
        <rFont val="Arial"/>
        <family val="2"/>
        <charset val="238"/>
      </rPr>
      <t>=0,6 m, nachylenie skarpy odwodnej 1:1, nachylenie skarpy odpowietrznej 1:1,5, wraz z pomiarami kontrolnymi wskaźnika zagęszczenia oraz parametrów gruntu.         Obmiar = 75 m</t>
    </r>
    <r>
      <rPr>
        <vertAlign val="superscript"/>
        <sz val="8"/>
        <color indexed="8"/>
        <rFont val="Arial"/>
        <family val="2"/>
        <charset val="238"/>
      </rPr>
      <t>2</t>
    </r>
    <r>
      <rPr>
        <sz val="8"/>
        <color indexed="8"/>
        <rFont val="Arial"/>
        <family val="2"/>
        <charset val="238"/>
      </rPr>
      <t>/7,5 m</t>
    </r>
    <r>
      <rPr>
        <vertAlign val="superscript"/>
        <sz val="8"/>
        <color indexed="8"/>
        <rFont val="Arial"/>
        <family val="2"/>
        <charset val="238"/>
      </rPr>
      <t>3</t>
    </r>
  </si>
  <si>
    <r>
      <t>Napełnienie wanny wodą do wysokości -10 cm od korony przegrody ziemnej (ok. 4,0 m</t>
    </r>
    <r>
      <rPr>
        <vertAlign val="superscript"/>
        <sz val="8"/>
        <color indexed="8"/>
        <rFont val="Arial"/>
        <family val="2"/>
        <charset val="238"/>
      </rPr>
      <t>3</t>
    </r>
    <r>
      <rPr>
        <sz val="8"/>
        <color indexed="8"/>
        <rFont val="Arial"/>
        <family val="2"/>
        <charset val="238"/>
      </rPr>
      <t>;       Obmiar = 4 m</t>
    </r>
    <r>
      <rPr>
        <vertAlign val="superscript"/>
        <sz val="8"/>
        <color indexed="8"/>
        <rFont val="Arial"/>
        <family val="2"/>
        <charset val="238"/>
      </rPr>
      <t>3</t>
    </r>
  </si>
  <si>
    <t>Obserwacje tempa nasycania korpusu przegrody ziemnej wodą i stabilizacji warunków filtracji, wraz z uzupełnianiem wody w celu utrzymania stałego poziomu zwierciadła</t>
  </si>
  <si>
    <t>Nasycanie korpusu przegrody ziemnej wodą</t>
  </si>
  <si>
    <t>Obserwacje zmian filtracji (poziom piezometryczny, wielkość filtracji) w czasie nie krótszym niż czas saturacji korpusu przegrody</t>
  </si>
  <si>
    <t>Obserwacje zmian filtracji (poziom piezometryczny, wielkość filtracji) w czasie nie krótszym niż czas saturacji korpusu przegrody ziemnej</t>
  </si>
  <si>
    <t>Razem etap II</t>
  </si>
  <si>
    <t>OGÓŁEM netto:</t>
  </si>
  <si>
    <t>Do podanych cen należy doliczyć podatek VAT, którego stawka zależna jest od sposobu i rodzaju prowadzonych prac</t>
  </si>
  <si>
    <r>
      <t xml:space="preserve">piezometry prefabrykowane </t>
    </r>
    <r>
      <rPr>
        <sz val="8"/>
        <color indexed="8"/>
        <rFont val="Calibri"/>
        <family val="2"/>
        <charset val="238"/>
      </rPr>
      <t>φ 52-60 mm</t>
    </r>
  </si>
  <si>
    <t>KOSZTORYS OFERTOWY "ślepy"</t>
  </si>
  <si>
    <t>Załącznik nr 4 do SIWZ</t>
  </si>
  <si>
    <t xml:space="preserve">Słownie:   </t>
  </si>
  <si>
    <t>ETAP I</t>
  </si>
  <si>
    <t>ETAP II</t>
  </si>
  <si>
    <t>ETAP III</t>
  </si>
  <si>
    <t>ETAP IV</t>
  </si>
  <si>
    <t>UWAGA! W przypadku oferowania uslugi prac naukowych w oparciu o umowy o dzieło - przedstawiona kwotacja robocizny powinna być podana w kwotach brutto - jak na umowie o dzieło. Należy zaznaczyć w kosztorysie pozycje, dla których forma realizacji jest oparta na takiej właśnie umowie</t>
  </si>
  <si>
    <t>czujnik pomiaru poziomu wody - typ 1</t>
  </si>
  <si>
    <t>kalibrator - typ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</si>
</sst>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2" formatCode="_-* #,##0\ &quot;zł&quot;_-;\-* #,##0\ &quot;zł&quot;_-;_-* &quot;-&quot;\ &quot;zł&quot;_-;_-@_-"/>
    <numFmt numFmtId="44" formatCode="_-* #,##0.00\ &quot;zł&quot;_-;\-* #,##0.00\ &quot;zł&quot;_-;_-* &quot;-&quot;??\ &quot;zł&quot;_-;_-@_-"/>
    <numFmt numFmtId="164" formatCode="0.0"/>
  </numFmts>
  <fonts count="28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8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b/>
      <i/>
      <sz val="8"/>
      <color indexed="8"/>
      <name val="Arial"/>
      <family val="2"/>
      <charset val="238"/>
    </font>
    <font>
      <b/>
      <sz val="12"/>
      <color indexed="8"/>
      <name val="Courier New"/>
      <family val="3"/>
      <charset val="238"/>
    </font>
    <font>
      <b/>
      <sz val="9"/>
      <color indexed="8"/>
      <name val="Arial Narrow"/>
      <family val="2"/>
      <charset val="238"/>
    </font>
    <font>
      <sz val="9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13"/>
      <color indexed="8"/>
      <name val="Courier New"/>
      <family val="3"/>
      <charset val="238"/>
    </font>
    <font>
      <b/>
      <sz val="11"/>
      <color indexed="8"/>
      <name val="Arial"/>
      <family val="2"/>
      <charset val="238"/>
    </font>
    <font>
      <sz val="8"/>
      <color indexed="8"/>
      <name val="Calibri"/>
      <family val="2"/>
      <charset val="238"/>
    </font>
    <font>
      <vertAlign val="subscript"/>
      <sz val="8"/>
      <color indexed="8"/>
      <name val="Arial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9"/>
      <color indexed="8"/>
      <name val="Arial Black"/>
      <family val="2"/>
      <charset val="238"/>
    </font>
    <font>
      <b/>
      <sz val="11"/>
      <color indexed="8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2"/>
      <color indexed="8"/>
      <name val="Arial Narrow"/>
      <family val="2"/>
      <charset val="238"/>
    </font>
    <font>
      <b/>
      <i/>
      <sz val="12"/>
      <color indexed="8"/>
      <name val="Courier New"/>
      <family val="3"/>
      <charset val="238"/>
    </font>
    <font>
      <b/>
      <sz val="12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i/>
      <sz val="8"/>
      <color indexed="8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9"/>
      <color indexed="8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4">
    <xf numFmtId="0" fontId="0" fillId="0" borderId="0" xfId="0"/>
    <xf numFmtId="0" fontId="3" fillId="0" borderId="0" xfId="0" applyFont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 indent="3"/>
    </xf>
    <xf numFmtId="0" fontId="3" fillId="0" borderId="0" xfId="0" applyFont="1" applyAlignment="1">
      <alignment horizontal="left" vertical="center" wrapText="1" indent="4"/>
    </xf>
    <xf numFmtId="0" fontId="0" fillId="0" borderId="0" xfId="0" applyAlignment="1">
      <alignment vertical="center"/>
    </xf>
    <xf numFmtId="0" fontId="0" fillId="0" borderId="0" xfId="0" applyBorder="1"/>
    <xf numFmtId="4" fontId="0" fillId="0" borderId="0" xfId="0" applyNumberFormat="1" applyBorder="1"/>
    <xf numFmtId="0" fontId="2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right" vertical="center" wrapText="1"/>
    </xf>
    <xf numFmtId="42" fontId="0" fillId="0" borderId="0" xfId="0" applyNumberFormat="1" applyBorder="1"/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2" borderId="0" xfId="0" applyFill="1"/>
    <xf numFmtId="0" fontId="26" fillId="2" borderId="0" xfId="0" applyFont="1" applyFill="1"/>
    <xf numFmtId="0" fontId="8" fillId="2" borderId="0" xfId="0" applyFont="1" applyFill="1" applyAlignment="1">
      <alignment horizontal="center"/>
    </xf>
    <xf numFmtId="0" fontId="3" fillId="2" borderId="0" xfId="0" applyFont="1" applyFill="1" applyAlignment="1">
      <alignment horizontal="left" vertical="center" wrapText="1"/>
    </xf>
    <xf numFmtId="0" fontId="8" fillId="2" borderId="36" xfId="0" applyFont="1" applyFill="1" applyBorder="1" applyAlignment="1">
      <alignment horizontal="center"/>
    </xf>
    <xf numFmtId="0" fontId="9" fillId="2" borderId="46" xfId="0" applyFont="1" applyFill="1" applyBorder="1" applyAlignment="1">
      <alignment horizontal="right" vertical="center" wrapText="1"/>
    </xf>
    <xf numFmtId="0" fontId="8" fillId="2" borderId="48" xfId="0" applyFont="1" applyFill="1" applyBorder="1" applyAlignment="1">
      <alignment horizontal="center"/>
    </xf>
    <xf numFmtId="0" fontId="8" fillId="2" borderId="50" xfId="0" applyFont="1" applyFill="1" applyBorder="1" applyAlignment="1">
      <alignment horizontal="center"/>
    </xf>
    <xf numFmtId="0" fontId="8" fillId="2" borderId="47" xfId="0" applyFont="1" applyFill="1" applyBorder="1" applyAlignment="1">
      <alignment horizontal="center"/>
    </xf>
    <xf numFmtId="0" fontId="9" fillId="2" borderId="41" xfId="0" applyFont="1" applyFill="1" applyBorder="1" applyAlignment="1">
      <alignment horizontal="right" vertical="center" wrapText="1"/>
    </xf>
    <xf numFmtId="4" fontId="17" fillId="2" borderId="49" xfId="0" applyNumberFormat="1" applyFont="1" applyFill="1" applyBorder="1" applyAlignment="1">
      <alignment horizontal="right" vertical="center"/>
    </xf>
    <xf numFmtId="4" fontId="17" fillId="2" borderId="51" xfId="0" applyNumberFormat="1" applyFont="1" applyFill="1" applyBorder="1" applyAlignment="1">
      <alignment horizontal="right" vertical="center"/>
    </xf>
    <xf numFmtId="0" fontId="8" fillId="2" borderId="40" xfId="0" applyFont="1" applyFill="1" applyBorder="1" applyAlignment="1">
      <alignment horizontal="center"/>
    </xf>
    <xf numFmtId="0" fontId="9" fillId="2" borderId="42" xfId="0" applyFont="1" applyFill="1" applyBorder="1" applyAlignment="1">
      <alignment horizontal="right" vertical="center" wrapText="1"/>
    </xf>
    <xf numFmtId="4" fontId="17" fillId="2" borderId="26" xfId="0" applyNumberFormat="1" applyFont="1" applyFill="1" applyBorder="1" applyAlignment="1">
      <alignment horizontal="right" vertical="center"/>
    </xf>
    <xf numFmtId="4" fontId="17" fillId="2" borderId="37" xfId="0" applyNumberFormat="1" applyFont="1" applyFill="1" applyBorder="1" applyAlignment="1">
      <alignment horizontal="right" vertical="center"/>
    </xf>
    <xf numFmtId="0" fontId="8" fillId="2" borderId="43" xfId="0" applyFont="1" applyFill="1" applyBorder="1" applyAlignment="1">
      <alignment horizontal="center"/>
    </xf>
    <xf numFmtId="0" fontId="9" fillId="2" borderId="44" xfId="0" applyFont="1" applyFill="1" applyBorder="1" applyAlignment="1">
      <alignment horizontal="right" vertical="center" wrapText="1"/>
    </xf>
    <xf numFmtId="4" fontId="17" fillId="2" borderId="38" xfId="0" applyNumberFormat="1" applyFont="1" applyFill="1" applyBorder="1" applyAlignment="1">
      <alignment horizontal="right" vertical="center"/>
    </xf>
    <xf numFmtId="4" fontId="17" fillId="2" borderId="39" xfId="0" applyNumberFormat="1" applyFont="1" applyFill="1" applyBorder="1" applyAlignment="1">
      <alignment horizontal="right" vertical="center"/>
    </xf>
    <xf numFmtId="0" fontId="9" fillId="2" borderId="24" xfId="0" applyFont="1" applyFill="1" applyBorder="1" applyAlignment="1">
      <alignment horizontal="right" vertical="center" wrapText="1"/>
    </xf>
    <xf numFmtId="4" fontId="19" fillId="2" borderId="41" xfId="0" applyNumberFormat="1" applyFont="1" applyFill="1" applyBorder="1" applyAlignment="1">
      <alignment horizontal="right" vertical="center" wrapText="1"/>
    </xf>
    <xf numFmtId="4" fontId="19" fillId="2" borderId="46" xfId="0" applyNumberFormat="1" applyFont="1" applyFill="1" applyBorder="1" applyAlignment="1">
      <alignment horizontal="right" vertical="center" wrapText="1"/>
    </xf>
    <xf numFmtId="4" fontId="19" fillId="2" borderId="45" xfId="0" applyNumberFormat="1" applyFont="1" applyFill="1" applyBorder="1" applyAlignment="1">
      <alignment horizontal="right" vertical="center" wrapText="1"/>
    </xf>
    <xf numFmtId="4" fontId="0" fillId="2" borderId="0" xfId="0" applyNumberFormat="1" applyFill="1"/>
    <xf numFmtId="0" fontId="3" fillId="2" borderId="13" xfId="0" applyFont="1" applyFill="1" applyBorder="1" applyAlignment="1">
      <alignment vertical="center"/>
    </xf>
    <xf numFmtId="44" fontId="9" fillId="2" borderId="0" xfId="0" applyNumberFormat="1" applyFont="1" applyFill="1" applyAlignment="1">
      <alignment horizontal="right" vertical="center" wrapText="1"/>
    </xf>
    <xf numFmtId="0" fontId="2" fillId="2" borderId="13" xfId="0" applyFont="1" applyFill="1" applyBorder="1" applyAlignment="1">
      <alignment vertical="center"/>
    </xf>
    <xf numFmtId="0" fontId="0" fillId="2" borderId="0" xfId="0" applyFill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2" fillId="2" borderId="17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5" fillId="2" borderId="8" xfId="0" applyFont="1" applyFill="1" applyBorder="1" applyAlignment="1">
      <alignment horizontal="center" vertical="center" wrapText="1"/>
    </xf>
    <xf numFmtId="4" fontId="1" fillId="2" borderId="6" xfId="0" applyNumberFormat="1" applyFont="1" applyFill="1" applyBorder="1" applyAlignment="1">
      <alignment vertical="center" wrapText="1"/>
    </xf>
    <xf numFmtId="0" fontId="7" fillId="2" borderId="7" xfId="0" quotePrefix="1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justify" vertical="center" wrapText="1"/>
    </xf>
    <xf numFmtId="4" fontId="1" fillId="2" borderId="5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5" fillId="2" borderId="5" xfId="0" quotePrefix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4" fontId="3" fillId="2" borderId="7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1" fillId="2" borderId="7" xfId="0" applyNumberFormat="1" applyFont="1" applyFill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 wrapText="1"/>
    </xf>
    <xf numFmtId="4" fontId="0" fillId="2" borderId="5" xfId="0" applyNumberFormat="1" applyFill="1" applyBorder="1"/>
    <xf numFmtId="0" fontId="3" fillId="2" borderId="3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right" vertical="center" wrapText="1"/>
    </xf>
    <xf numFmtId="4" fontId="2" fillId="2" borderId="7" xfId="0" applyNumberFormat="1" applyFont="1" applyFill="1" applyBorder="1" applyAlignment="1">
      <alignment horizontal="right" vertical="center" wrapText="1"/>
    </xf>
    <xf numFmtId="2" fontId="25" fillId="2" borderId="3" xfId="0" applyNumberFormat="1" applyFont="1" applyFill="1" applyBorder="1" applyAlignment="1">
      <alignment horizontal="right" vertical="center" wrapText="1"/>
    </xf>
    <xf numFmtId="0" fontId="24" fillId="2" borderId="3" xfId="0" applyFont="1" applyFill="1" applyBorder="1" applyAlignment="1">
      <alignment vertical="center" wrapText="1"/>
    </xf>
    <xf numFmtId="0" fontId="25" fillId="2" borderId="3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0" fontId="5" fillId="2" borderId="10" xfId="0" quotePrefix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2" fontId="2" fillId="2" borderId="3" xfId="0" applyNumberFormat="1" applyFont="1" applyFill="1" applyBorder="1" applyAlignment="1">
      <alignment horizontal="right" vertical="center" wrapText="1"/>
    </xf>
    <xf numFmtId="0" fontId="1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right" vertical="center" wrapText="1"/>
    </xf>
    <xf numFmtId="0" fontId="5" fillId="2" borderId="9" xfId="0" quotePrefix="1" applyFont="1" applyFill="1" applyBorder="1" applyAlignment="1">
      <alignment horizontal="center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23" xfId="0" applyNumberFormat="1" applyFont="1" applyFill="1" applyBorder="1" applyAlignment="1">
      <alignment horizontal="right" vertical="center" wrapText="1"/>
    </xf>
    <xf numFmtId="0" fontId="3" fillId="2" borderId="7" xfId="0" applyFont="1" applyFill="1" applyBorder="1" applyAlignment="1">
      <alignment horizontal="justify" vertical="center" wrapText="1"/>
    </xf>
    <xf numFmtId="0" fontId="0" fillId="2" borderId="18" xfId="0" applyFill="1" applyBorder="1"/>
    <xf numFmtId="0" fontId="3" fillId="2" borderId="20" xfId="0" applyFont="1" applyFill="1" applyBorder="1" applyAlignment="1">
      <alignment horizontal="center" vertical="center" wrapText="1"/>
    </xf>
    <xf numFmtId="0" fontId="5" fillId="2" borderId="20" xfId="0" quotePrefix="1" applyFont="1" applyFill="1" applyBorder="1" applyAlignment="1">
      <alignment horizontal="center" vertical="center" wrapText="1"/>
    </xf>
    <xf numFmtId="4" fontId="1" fillId="2" borderId="20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5" fillId="2" borderId="22" xfId="0" quotePrefix="1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5" fillId="2" borderId="2" xfId="0" quotePrefix="1" applyFont="1" applyFill="1" applyBorder="1" applyAlignment="1">
      <alignment horizontal="center" vertical="center" wrapText="1"/>
    </xf>
    <xf numFmtId="0" fontId="5" fillId="2" borderId="25" xfId="0" quotePrefix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5" fillId="2" borderId="5" xfId="0" applyFont="1" applyFill="1" applyBorder="1" applyAlignment="1">
      <alignment horizontal="justify" vertical="center" wrapText="1"/>
    </xf>
    <xf numFmtId="4" fontId="1" fillId="2" borderId="11" xfId="0" applyNumberFormat="1" applyFont="1" applyFill="1" applyBorder="1" applyAlignment="1">
      <alignment vertical="center" wrapText="1"/>
    </xf>
    <xf numFmtId="4" fontId="0" fillId="2" borderId="0" xfId="0" applyNumberFormat="1" applyFill="1" applyBorder="1"/>
    <xf numFmtId="4" fontId="0" fillId="2" borderId="0" xfId="0" applyNumberFormat="1" applyFill="1" applyBorder="1" applyAlignment="1">
      <alignment vertical="center"/>
    </xf>
    <xf numFmtId="164" fontId="3" fillId="2" borderId="4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0" fillId="2" borderId="0" xfId="0" applyNumberFormat="1" applyFill="1" applyAlignment="1">
      <alignment vertical="center"/>
    </xf>
    <xf numFmtId="0" fontId="0" fillId="2" borderId="19" xfId="0" applyFill="1" applyBorder="1"/>
    <xf numFmtId="0" fontId="0" fillId="2" borderId="0" xfId="0" applyFill="1" applyBorder="1"/>
    <xf numFmtId="0" fontId="0" fillId="2" borderId="24" xfId="0" applyFill="1" applyBorder="1"/>
    <xf numFmtId="4" fontId="1" fillId="2" borderId="9" xfId="0" applyNumberFormat="1" applyFont="1" applyFill="1" applyBorder="1" applyAlignment="1">
      <alignment vertical="center" wrapText="1"/>
    </xf>
    <xf numFmtId="4" fontId="1" fillId="2" borderId="23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2" fillId="2" borderId="7" xfId="0" applyFont="1" applyFill="1" applyBorder="1" applyAlignment="1">
      <alignment horizontal="right"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2" fillId="2" borderId="0" xfId="0" applyNumberFormat="1" applyFont="1" applyFill="1" applyBorder="1" applyAlignment="1">
      <alignment horizontal="right" vertical="center" wrapText="1"/>
    </xf>
    <xf numFmtId="0" fontId="1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right" vertical="center" wrapText="1"/>
    </xf>
    <xf numFmtId="2" fontId="1" fillId="2" borderId="0" xfId="0" applyNumberFormat="1" applyFont="1" applyFill="1" applyBorder="1" applyAlignment="1">
      <alignment vertical="center" wrapText="1"/>
    </xf>
    <xf numFmtId="0" fontId="17" fillId="2" borderId="26" xfId="0" applyFont="1" applyFill="1" applyBorder="1" applyAlignment="1">
      <alignment horizontal="center"/>
    </xf>
    <xf numFmtId="4" fontId="17" fillId="2" borderId="26" xfId="0" applyNumberFormat="1" applyFont="1" applyFill="1" applyBorder="1"/>
    <xf numFmtId="0" fontId="0" fillId="2" borderId="27" xfId="0" applyFill="1" applyBorder="1"/>
    <xf numFmtId="2" fontId="3" fillId="2" borderId="3" xfId="0" applyNumberFormat="1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4" fontId="1" fillId="2" borderId="10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2" fontId="3" fillId="2" borderId="2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horizontal="center" vertical="center" wrapText="1"/>
    </xf>
    <xf numFmtId="4" fontId="1" fillId="2" borderId="33" xfId="0" applyNumberFormat="1" applyFont="1" applyFill="1" applyBorder="1" applyAlignment="1">
      <alignment vertical="center" wrapText="1"/>
    </xf>
    <xf numFmtId="4" fontId="1" fillId="2" borderId="34" xfId="0" applyNumberFormat="1" applyFont="1" applyFill="1" applyBorder="1" applyAlignment="1">
      <alignment horizontal="center" vertical="center" wrapText="1"/>
    </xf>
    <xf numFmtId="4" fontId="1" fillId="2" borderId="30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right" vertical="center" wrapText="1"/>
    </xf>
    <xf numFmtId="4" fontId="2" fillId="2" borderId="35" xfId="0" applyNumberFormat="1" applyFont="1" applyFill="1" applyBorder="1" applyAlignment="1">
      <alignment horizontal="center" vertical="center" wrapText="1"/>
    </xf>
    <xf numFmtId="4" fontId="2" fillId="2" borderId="31" xfId="0" applyNumberFormat="1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3" fillId="2" borderId="9" xfId="0" applyNumberFormat="1" applyFont="1" applyFill="1" applyBorder="1" applyAlignment="1">
      <alignment horizontal="center" vertical="center" wrapText="1"/>
    </xf>
    <xf numFmtId="4" fontId="1" fillId="2" borderId="7" xfId="0" applyNumberFormat="1" applyFont="1" applyFill="1" applyBorder="1" applyAlignment="1">
      <alignment horizontal="right" vertical="center" wrapText="1"/>
    </xf>
    <xf numFmtId="4" fontId="1" fillId="2" borderId="10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vertical="center" wrapText="1"/>
    </xf>
    <xf numFmtId="4" fontId="1" fillId="2" borderId="9" xfId="0" applyNumberFormat="1" applyFont="1" applyFill="1" applyBorder="1" applyAlignment="1">
      <alignment vertical="center" wrapText="1"/>
    </xf>
    <xf numFmtId="0" fontId="2" fillId="2" borderId="53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justify" vertical="center" wrapText="1"/>
    </xf>
    <xf numFmtId="0" fontId="5" fillId="2" borderId="9" xfId="0" applyFont="1" applyFill="1" applyBorder="1" applyAlignment="1">
      <alignment horizontal="justify" vertical="center" wrapText="1"/>
    </xf>
    <xf numFmtId="4" fontId="1" fillId="2" borderId="5" xfId="0" applyNumberFormat="1" applyFont="1" applyFill="1" applyBorder="1" applyAlignment="1">
      <alignment horizontal="right" vertical="center" wrapText="1"/>
    </xf>
    <xf numFmtId="4" fontId="1" fillId="2" borderId="9" xfId="0" applyNumberFormat="1" applyFont="1" applyFill="1" applyBorder="1" applyAlignment="1">
      <alignment horizontal="right" vertical="center" wrapText="1"/>
    </xf>
    <xf numFmtId="4" fontId="1" fillId="2" borderId="11" xfId="0" applyNumberFormat="1" applyFont="1" applyFill="1" applyBorder="1" applyAlignment="1">
      <alignment vertical="center" wrapText="1"/>
    </xf>
    <xf numFmtId="4" fontId="1" fillId="2" borderId="4" xfId="0" applyNumberFormat="1" applyFont="1" applyFill="1" applyBorder="1" applyAlignment="1">
      <alignment vertical="center" wrapText="1"/>
    </xf>
    <xf numFmtId="4" fontId="1" fillId="2" borderId="10" xfId="0" applyNumberFormat="1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justify" vertical="center" wrapText="1"/>
    </xf>
    <xf numFmtId="4" fontId="1" fillId="2" borderId="4" xfId="0" applyNumberFormat="1" applyFont="1" applyFill="1" applyBorder="1" applyAlignment="1">
      <alignment horizontal="right" vertical="center" wrapText="1"/>
    </xf>
    <xf numFmtId="4" fontId="1" fillId="2" borderId="5" xfId="0" applyNumberFormat="1" applyFont="1" applyFill="1" applyBorder="1" applyAlignment="1">
      <alignment horizontal="center" vertical="center" wrapText="1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right" vertical="center" wrapText="1"/>
    </xf>
    <xf numFmtId="0" fontId="2" fillId="2" borderId="55" xfId="0" applyFont="1" applyFill="1" applyBorder="1" applyAlignment="1">
      <alignment horizontal="left" vertical="center" wrapText="1"/>
    </xf>
    <xf numFmtId="0" fontId="2" fillId="2" borderId="56" xfId="0" applyFont="1" applyFill="1" applyBorder="1" applyAlignment="1">
      <alignment horizontal="left" vertical="center" wrapText="1"/>
    </xf>
    <xf numFmtId="0" fontId="2" fillId="2" borderId="59" xfId="0" applyFont="1" applyFill="1" applyBorder="1" applyAlignment="1">
      <alignment horizontal="left" vertical="center" wrapText="1"/>
    </xf>
    <xf numFmtId="0" fontId="2" fillId="2" borderId="6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7" fillId="2" borderId="26" xfId="0" applyFont="1" applyFill="1" applyBorder="1" applyAlignment="1">
      <alignment horizontal="center" vertical="center"/>
    </xf>
    <xf numFmtId="0" fontId="0" fillId="2" borderId="58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9" xfId="0" applyNumberFormat="1" applyFont="1" applyFill="1" applyBorder="1" applyAlignment="1">
      <alignment horizontal="right" vertical="center" wrapText="1"/>
    </xf>
    <xf numFmtId="4" fontId="3" fillId="2" borderId="11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horizontal="center"/>
    </xf>
    <xf numFmtId="0" fontId="10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 vertical="center" wrapText="1"/>
    </xf>
    <xf numFmtId="0" fontId="3" fillId="2" borderId="0" xfId="0" applyFont="1" applyFill="1" applyAlignment="1">
      <alignment horizontal="right" vertical="center" wrapText="1"/>
    </xf>
    <xf numFmtId="0" fontId="21" fillId="2" borderId="15" xfId="0" applyFont="1" applyFill="1" applyBorder="1" applyAlignment="1">
      <alignment horizontal="center" vertical="center" wrapText="1"/>
    </xf>
    <xf numFmtId="0" fontId="21" fillId="2" borderId="61" xfId="0" applyFont="1" applyFill="1" applyBorder="1" applyAlignment="1">
      <alignment horizontal="center" vertical="center" wrapText="1"/>
    </xf>
    <xf numFmtId="0" fontId="21" fillId="2" borderId="66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61" xfId="0" applyFont="1" applyFill="1" applyBorder="1" applyAlignment="1">
      <alignment horizontal="left" vertical="center"/>
    </xf>
    <xf numFmtId="0" fontId="9" fillId="2" borderId="61" xfId="0" applyFont="1" applyFill="1" applyBorder="1" applyAlignment="1">
      <alignment horizontal="right" vertical="center" wrapText="1"/>
    </xf>
    <xf numFmtId="0" fontId="11" fillId="2" borderId="0" xfId="0" applyFont="1" applyFill="1" applyAlignment="1">
      <alignment horizontal="left"/>
    </xf>
    <xf numFmtId="0" fontId="3" fillId="2" borderId="0" xfId="0" applyFont="1" applyFill="1" applyAlignment="1">
      <alignment horizontal="left" vertical="center"/>
    </xf>
    <xf numFmtId="0" fontId="18" fillId="2" borderId="13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>
      <alignment horizontal="center" vertical="center" wrapText="1"/>
    </xf>
    <xf numFmtId="4" fontId="20" fillId="2" borderId="57" xfId="0" applyNumberFormat="1" applyFont="1" applyFill="1" applyBorder="1" applyAlignment="1">
      <alignment horizontal="center"/>
    </xf>
    <xf numFmtId="4" fontId="20" fillId="2" borderId="31" xfId="0" applyNumberFormat="1" applyFont="1" applyFill="1" applyBorder="1" applyAlignment="1">
      <alignment horizontal="center"/>
    </xf>
    <xf numFmtId="0" fontId="13" fillId="2" borderId="57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2" fontId="22" fillId="2" borderId="61" xfId="0" applyNumberFormat="1" applyFont="1" applyFill="1" applyBorder="1" applyAlignment="1">
      <alignment horizontal="center" vertical="center"/>
    </xf>
    <xf numFmtId="4" fontId="16" fillId="2" borderId="5" xfId="0" applyNumberFormat="1" applyFont="1" applyFill="1" applyBorder="1" applyAlignment="1">
      <alignment horizontal="right" vertical="center" wrapText="1"/>
    </xf>
    <xf numFmtId="4" fontId="16" fillId="2" borderId="9" xfId="0" applyNumberFormat="1" applyFont="1" applyFill="1" applyBorder="1" applyAlignment="1">
      <alignment horizontal="right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64" xfId="0" applyFont="1" applyFill="1" applyBorder="1" applyAlignment="1">
      <alignment horizontal="left" vertical="center" wrapText="1"/>
    </xf>
    <xf numFmtId="0" fontId="2" fillId="2" borderId="65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2" xfId="0" applyFont="1" applyFill="1" applyBorder="1" applyAlignment="1">
      <alignment horizontal="left" vertical="center" wrapText="1"/>
    </xf>
    <xf numFmtId="0" fontId="2" fillId="2" borderId="6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63" xfId="0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horizontal="center" wrapText="1"/>
    </xf>
    <xf numFmtId="0" fontId="27" fillId="3" borderId="61" xfId="0" applyFont="1" applyFill="1" applyBorder="1" applyAlignment="1">
      <alignment horizontal="center" wrapText="1"/>
    </xf>
    <xf numFmtId="0" fontId="27" fillId="3" borderId="30" xfId="0" applyFont="1" applyFill="1" applyBorder="1" applyAlignment="1">
      <alignment horizont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2"/>
  <sheetViews>
    <sheetView tabSelected="1" topLeftCell="A92" workbookViewId="0">
      <selection activeCell="F107" sqref="F107"/>
    </sheetView>
  </sheetViews>
  <sheetFormatPr defaultRowHeight="14.4" x14ac:dyDescent="0.3"/>
  <cols>
    <col min="1" max="1" width="2" customWidth="1"/>
    <col min="2" max="2" width="7.88671875" customWidth="1"/>
    <col min="4" max="4" width="34.33203125" customWidth="1"/>
    <col min="5" max="5" width="4.33203125" customWidth="1"/>
    <col min="7" max="8" width="12.6640625" bestFit="1" customWidth="1"/>
    <col min="13" max="14" width="18.6640625" customWidth="1"/>
  </cols>
  <sheetData>
    <row r="1" spans="1:11" ht="20.399999999999999" customHeight="1" x14ac:dyDescent="0.3">
      <c r="A1" s="18"/>
      <c r="B1" s="18"/>
      <c r="C1" s="18"/>
      <c r="D1" s="18"/>
      <c r="E1" s="18"/>
      <c r="F1" s="18"/>
      <c r="G1" s="18"/>
      <c r="H1" s="19" t="s">
        <v>145</v>
      </c>
      <c r="I1" s="18"/>
      <c r="J1" s="18"/>
      <c r="K1" s="18"/>
    </row>
    <row r="2" spans="1:11" ht="18" x14ac:dyDescent="0.4">
      <c r="A2" s="18"/>
      <c r="B2" s="181" t="s">
        <v>144</v>
      </c>
      <c r="C2" s="181"/>
      <c r="D2" s="181"/>
      <c r="E2" s="181"/>
      <c r="F2" s="181"/>
      <c r="G2" s="181"/>
      <c r="H2" s="181"/>
      <c r="I2" s="181"/>
      <c r="J2" s="181"/>
      <c r="K2" s="18"/>
    </row>
    <row r="3" spans="1:11" ht="16.2" x14ac:dyDescent="0.35">
      <c r="A3" s="18"/>
      <c r="B3" s="182" t="s">
        <v>33</v>
      </c>
      <c r="C3" s="182"/>
      <c r="D3" s="184" t="s">
        <v>41</v>
      </c>
      <c r="E3" s="184"/>
      <c r="F3" s="184"/>
      <c r="G3" s="20"/>
      <c r="H3" s="20"/>
      <c r="I3" s="20"/>
      <c r="J3" s="20"/>
      <c r="K3" s="18"/>
    </row>
    <row r="4" spans="1:11" ht="16.2" x14ac:dyDescent="0.35">
      <c r="A4" s="18"/>
      <c r="B4" s="182" t="s">
        <v>34</v>
      </c>
      <c r="C4" s="182"/>
      <c r="D4" s="185"/>
      <c r="E4" s="185"/>
      <c r="F4" s="185"/>
      <c r="G4" s="20"/>
      <c r="H4" s="20"/>
      <c r="I4" s="20"/>
      <c r="J4" s="20"/>
      <c r="K4" s="18"/>
    </row>
    <row r="5" spans="1:11" ht="16.2" x14ac:dyDescent="0.35">
      <c r="A5" s="18"/>
      <c r="B5" s="182" t="s">
        <v>35</v>
      </c>
      <c r="C5" s="182"/>
      <c r="D5" s="185"/>
      <c r="E5" s="185"/>
      <c r="F5" s="185"/>
      <c r="G5" s="20"/>
      <c r="H5" s="20"/>
      <c r="I5" s="20"/>
      <c r="J5" s="20"/>
      <c r="K5" s="18"/>
    </row>
    <row r="6" spans="1:11" ht="16.2" x14ac:dyDescent="0.35">
      <c r="A6" s="18"/>
      <c r="B6" s="182" t="s">
        <v>36</v>
      </c>
      <c r="C6" s="182"/>
      <c r="D6" s="184" t="s">
        <v>42</v>
      </c>
      <c r="E6" s="184"/>
      <c r="F6" s="184"/>
      <c r="G6" s="20"/>
      <c r="H6" s="20"/>
      <c r="I6" s="20"/>
      <c r="J6" s="20"/>
      <c r="K6" s="18"/>
    </row>
    <row r="7" spans="1:11" ht="9.75" customHeight="1" x14ac:dyDescent="0.35">
      <c r="A7" s="18"/>
      <c r="B7" s="20"/>
      <c r="C7" s="20"/>
      <c r="D7" s="20"/>
      <c r="E7" s="20"/>
      <c r="F7" s="20"/>
      <c r="G7" s="20"/>
      <c r="H7" s="20"/>
      <c r="I7" s="20"/>
      <c r="J7" s="20"/>
      <c r="K7" s="18"/>
    </row>
    <row r="8" spans="1:11" ht="16.2" x14ac:dyDescent="0.35">
      <c r="A8" s="18"/>
      <c r="B8" s="192" t="s">
        <v>43</v>
      </c>
      <c r="C8" s="192"/>
      <c r="D8" s="184"/>
      <c r="E8" s="184"/>
      <c r="F8" s="184"/>
      <c r="G8" s="20"/>
      <c r="H8" s="20"/>
      <c r="I8" s="20"/>
      <c r="J8" s="20"/>
      <c r="K8" s="18"/>
    </row>
    <row r="9" spans="1:11" ht="11.25" customHeight="1" x14ac:dyDescent="0.35">
      <c r="A9" s="18"/>
      <c r="B9" s="193" t="s">
        <v>37</v>
      </c>
      <c r="C9" s="193"/>
      <c r="D9" s="184" t="s">
        <v>44</v>
      </c>
      <c r="E9" s="184"/>
      <c r="F9" s="184"/>
      <c r="G9" s="20"/>
      <c r="H9" s="20"/>
      <c r="I9" s="20"/>
      <c r="J9" s="20"/>
      <c r="K9" s="18"/>
    </row>
    <row r="10" spans="1:11" ht="16.8" thickBot="1" x14ac:dyDescent="0.4">
      <c r="A10" s="18"/>
      <c r="B10" s="21"/>
      <c r="C10" s="21"/>
      <c r="D10" s="194" t="s">
        <v>128</v>
      </c>
      <c r="E10" s="195"/>
      <c r="F10" s="195"/>
      <c r="G10" s="195"/>
      <c r="H10" s="195"/>
      <c r="I10" s="20"/>
      <c r="J10" s="20"/>
      <c r="K10" s="18"/>
    </row>
    <row r="11" spans="1:11" ht="16.8" thickBot="1" x14ac:dyDescent="0.4">
      <c r="A11" s="18"/>
      <c r="B11" s="21"/>
      <c r="C11" s="21"/>
      <c r="D11" s="22" t="s">
        <v>118</v>
      </c>
      <c r="E11" s="23"/>
      <c r="F11" s="24" t="s">
        <v>4</v>
      </c>
      <c r="G11" s="24" t="s">
        <v>5</v>
      </c>
      <c r="H11" s="25" t="s">
        <v>6</v>
      </c>
      <c r="I11" s="20"/>
      <c r="J11" s="20"/>
      <c r="K11" s="18"/>
    </row>
    <row r="12" spans="1:11" ht="16.2" x14ac:dyDescent="0.35">
      <c r="A12" s="18"/>
      <c r="B12" s="21"/>
      <c r="C12" s="21"/>
      <c r="D12" s="26" t="s">
        <v>119</v>
      </c>
      <c r="E12" s="27"/>
      <c r="F12" s="28">
        <f>H115</f>
        <v>0</v>
      </c>
      <c r="G12" s="28">
        <f>I115</f>
        <v>0</v>
      </c>
      <c r="H12" s="29">
        <f>J115</f>
        <v>0</v>
      </c>
      <c r="I12" s="20"/>
      <c r="J12" s="20"/>
      <c r="K12" s="18"/>
    </row>
    <row r="13" spans="1:11" ht="16.2" x14ac:dyDescent="0.35">
      <c r="A13" s="18"/>
      <c r="B13" s="21"/>
      <c r="C13" s="21"/>
      <c r="D13" s="30" t="s">
        <v>120</v>
      </c>
      <c r="E13" s="31"/>
      <c r="F13" s="32">
        <f>'Etap II'!H31</f>
        <v>0</v>
      </c>
      <c r="G13" s="32">
        <f>'Etap II'!I31</f>
        <v>0</v>
      </c>
      <c r="H13" s="33">
        <f>'Etap II'!J31</f>
        <v>0</v>
      </c>
      <c r="I13" s="20"/>
      <c r="J13" s="20"/>
      <c r="K13" s="18"/>
    </row>
    <row r="14" spans="1:11" ht="16.2" x14ac:dyDescent="0.35">
      <c r="A14" s="18"/>
      <c r="B14" s="21"/>
      <c r="C14" s="21"/>
      <c r="D14" s="30" t="s">
        <v>121</v>
      </c>
      <c r="E14" s="31"/>
      <c r="F14" s="32">
        <f>'Etap III'!H53</f>
        <v>0</v>
      </c>
      <c r="G14" s="32">
        <f>'Etap III'!I53</f>
        <v>0</v>
      </c>
      <c r="H14" s="33">
        <f>'Etap III'!J53</f>
        <v>0</v>
      </c>
      <c r="I14" s="20"/>
      <c r="J14" s="20"/>
      <c r="K14" s="18"/>
    </row>
    <row r="15" spans="1:11" ht="16.8" thickBot="1" x14ac:dyDescent="0.4">
      <c r="A15" s="18"/>
      <c r="B15" s="21"/>
      <c r="C15" s="21"/>
      <c r="D15" s="34" t="s">
        <v>122</v>
      </c>
      <c r="E15" s="35"/>
      <c r="F15" s="36">
        <f>'Etap IV'!H30</f>
        <v>0</v>
      </c>
      <c r="G15" s="36">
        <f>'Etap IV'!I30</f>
        <v>0</v>
      </c>
      <c r="H15" s="37">
        <f>'Etap IV'!J30</f>
        <v>0</v>
      </c>
      <c r="I15" s="20"/>
      <c r="J15" s="20"/>
      <c r="K15" s="18"/>
    </row>
    <row r="16" spans="1:11" ht="16.8" thickBot="1" x14ac:dyDescent="0.4">
      <c r="A16" s="18"/>
      <c r="B16" s="21"/>
      <c r="C16" s="21"/>
      <c r="D16" s="38" t="s">
        <v>127</v>
      </c>
      <c r="E16" s="23"/>
      <c r="F16" s="39">
        <f>SUM(F12:F15)</f>
        <v>0</v>
      </c>
      <c r="G16" s="40">
        <f>SUM(G12:G15)</f>
        <v>0</v>
      </c>
      <c r="H16" s="41">
        <f>SUM(H12:H15)</f>
        <v>0</v>
      </c>
      <c r="I16" s="20"/>
      <c r="J16" s="20"/>
      <c r="K16" s="18"/>
    </row>
    <row r="17" spans="1:15" ht="17.25" customHeight="1" thickBot="1" x14ac:dyDescent="0.4">
      <c r="A17" s="18"/>
      <c r="B17" s="21"/>
      <c r="C17" s="21"/>
      <c r="D17" s="186" t="s">
        <v>141</v>
      </c>
      <c r="E17" s="187"/>
      <c r="F17" s="188"/>
      <c r="G17" s="196">
        <f>SUM(F16:H16)</f>
        <v>0</v>
      </c>
      <c r="H17" s="197"/>
      <c r="I17" s="20"/>
      <c r="J17" s="20"/>
      <c r="K17" s="42"/>
    </row>
    <row r="18" spans="1:15" ht="24.75" customHeight="1" thickBot="1" x14ac:dyDescent="0.4">
      <c r="A18" s="18"/>
      <c r="B18" s="189" t="s">
        <v>38</v>
      </c>
      <c r="C18" s="189"/>
      <c r="D18" s="191"/>
      <c r="E18" s="191"/>
      <c r="F18" s="191"/>
      <c r="G18" s="200">
        <f>G17</f>
        <v>0</v>
      </c>
      <c r="H18" s="200"/>
      <c r="I18" s="20"/>
      <c r="J18" s="20"/>
      <c r="K18" s="18"/>
    </row>
    <row r="19" spans="1:15" ht="27" customHeight="1" thickBot="1" x14ac:dyDescent="0.35">
      <c r="A19" s="18"/>
      <c r="B19" s="190" t="s">
        <v>146</v>
      </c>
      <c r="C19" s="190"/>
      <c r="D19" s="190"/>
      <c r="E19" s="190"/>
      <c r="F19" s="190"/>
      <c r="G19" s="190"/>
      <c r="H19" s="190"/>
      <c r="I19" s="190"/>
      <c r="J19" s="190"/>
      <c r="K19" s="18"/>
    </row>
    <row r="20" spans="1:15" x14ac:dyDescent="0.3">
      <c r="A20" s="18"/>
      <c r="B20" s="198" t="s">
        <v>39</v>
      </c>
      <c r="C20" s="198"/>
      <c r="D20" s="198"/>
      <c r="E20" s="198"/>
      <c r="F20" s="198"/>
      <c r="G20" s="198"/>
      <c r="H20" s="198"/>
      <c r="I20" s="198"/>
      <c r="J20" s="198"/>
      <c r="K20" s="18"/>
    </row>
    <row r="21" spans="1:15" x14ac:dyDescent="0.3">
      <c r="A21" s="18"/>
      <c r="B21" s="199" t="s">
        <v>45</v>
      </c>
      <c r="C21" s="199"/>
      <c r="D21" s="199"/>
      <c r="E21" s="199"/>
      <c r="F21" s="199"/>
      <c r="G21" s="199"/>
      <c r="H21" s="199"/>
      <c r="I21" s="199"/>
      <c r="J21" s="199"/>
      <c r="K21" s="18"/>
    </row>
    <row r="22" spans="1:15" ht="15" thickBot="1" x14ac:dyDescent="0.35">
      <c r="A22" s="18"/>
      <c r="B22" s="183" t="s">
        <v>142</v>
      </c>
      <c r="C22" s="183"/>
      <c r="D22" s="183"/>
      <c r="E22" s="183"/>
      <c r="F22" s="183"/>
      <c r="G22" s="183"/>
      <c r="H22" s="183"/>
      <c r="I22" s="183"/>
      <c r="J22" s="183"/>
      <c r="K22" s="18"/>
    </row>
    <row r="23" spans="1:15" ht="44.4" customHeight="1" thickBot="1" x14ac:dyDescent="0.35">
      <c r="A23" s="18"/>
      <c r="B23" s="211" t="s">
        <v>151</v>
      </c>
      <c r="C23" s="212"/>
      <c r="D23" s="212"/>
      <c r="E23" s="212"/>
      <c r="F23" s="212"/>
      <c r="G23" s="212"/>
      <c r="H23" s="212"/>
      <c r="I23" s="212"/>
      <c r="J23" s="213"/>
      <c r="K23" s="18"/>
    </row>
    <row r="24" spans="1:15" ht="19.2" customHeight="1" thickBot="1" x14ac:dyDescent="0.35">
      <c r="A24" s="18"/>
      <c r="B24" s="43" t="s">
        <v>40</v>
      </c>
      <c r="C24" s="18"/>
      <c r="D24" s="44"/>
      <c r="E24" s="18"/>
      <c r="F24" s="18"/>
      <c r="G24" s="18"/>
      <c r="H24" s="18"/>
      <c r="I24" s="18"/>
      <c r="J24" s="18"/>
      <c r="K24" s="18"/>
      <c r="M24" s="7"/>
    </row>
    <row r="25" spans="1:15" ht="15.6" customHeight="1" thickBot="1" x14ac:dyDescent="0.35">
      <c r="A25" s="18"/>
      <c r="B25" s="45" t="s">
        <v>147</v>
      </c>
      <c r="C25" s="18"/>
      <c r="D25" s="44"/>
      <c r="E25" s="18"/>
      <c r="F25" s="18"/>
      <c r="G25" s="18"/>
      <c r="H25" s="18"/>
      <c r="I25" s="18"/>
      <c r="J25" s="18"/>
      <c r="K25" s="18"/>
      <c r="M25" s="7"/>
    </row>
    <row r="26" spans="1:15" s="4" customFormat="1" ht="21" thickBot="1" x14ac:dyDescent="0.35">
      <c r="A26" s="46"/>
      <c r="B26" s="47" t="s">
        <v>0</v>
      </c>
      <c r="C26" s="48" t="s">
        <v>1</v>
      </c>
      <c r="D26" s="49" t="s">
        <v>2</v>
      </c>
      <c r="E26" s="49" t="s">
        <v>3</v>
      </c>
      <c r="F26" s="49" t="s">
        <v>12</v>
      </c>
      <c r="G26" s="49" t="s">
        <v>17</v>
      </c>
      <c r="H26" s="49" t="s">
        <v>4</v>
      </c>
      <c r="I26" s="49" t="s">
        <v>5</v>
      </c>
      <c r="J26" s="49" t="s">
        <v>6</v>
      </c>
      <c r="K26" s="46"/>
      <c r="M26" s="6"/>
      <c r="N26"/>
      <c r="O26"/>
    </row>
    <row r="27" spans="1:15" s="5" customFormat="1" ht="15" thickBot="1" x14ac:dyDescent="0.35">
      <c r="A27" s="50"/>
      <c r="B27" s="51" t="s">
        <v>46</v>
      </c>
      <c r="C27" s="168" t="s">
        <v>13</v>
      </c>
      <c r="D27" s="169"/>
      <c r="E27" s="169"/>
      <c r="F27" s="169"/>
      <c r="G27" s="169"/>
      <c r="H27" s="169"/>
      <c r="I27" s="169"/>
      <c r="J27" s="170"/>
      <c r="K27" s="50"/>
      <c r="M27" s="6"/>
      <c r="N27" s="6"/>
      <c r="O27"/>
    </row>
    <row r="28" spans="1:15" s="5" customFormat="1" ht="15" thickBot="1" x14ac:dyDescent="0.35">
      <c r="A28" s="50"/>
      <c r="B28" s="52" t="s">
        <v>7</v>
      </c>
      <c r="C28" s="168" t="s">
        <v>14</v>
      </c>
      <c r="D28" s="169"/>
      <c r="E28" s="169"/>
      <c r="F28" s="169"/>
      <c r="G28" s="169"/>
      <c r="H28" s="169"/>
      <c r="I28" s="169"/>
      <c r="J28" s="170"/>
      <c r="K28" s="50"/>
      <c r="N28"/>
      <c r="O28"/>
    </row>
    <row r="29" spans="1:15" ht="42.6" thickBot="1" x14ac:dyDescent="0.35">
      <c r="A29" s="18"/>
      <c r="B29" s="53">
        <v>1</v>
      </c>
      <c r="C29" s="171" t="s">
        <v>16</v>
      </c>
      <c r="D29" s="54" t="s">
        <v>22</v>
      </c>
      <c r="E29" s="55" t="s">
        <v>20</v>
      </c>
      <c r="F29" s="56">
        <v>100</v>
      </c>
      <c r="G29" s="56"/>
      <c r="H29" s="56"/>
      <c r="I29" s="56"/>
      <c r="J29" s="56"/>
      <c r="K29" s="18"/>
      <c r="M29" s="2"/>
      <c r="N29" s="8"/>
    </row>
    <row r="30" spans="1:15" x14ac:dyDescent="0.3">
      <c r="A30" s="18"/>
      <c r="B30" s="148" t="s">
        <v>8</v>
      </c>
      <c r="C30" s="172"/>
      <c r="D30" s="57" t="s">
        <v>15</v>
      </c>
      <c r="E30" s="58"/>
      <c r="F30" s="146">
        <f>0.05*F29</f>
        <v>5</v>
      </c>
      <c r="G30" s="146"/>
      <c r="H30" s="146">
        <f>F30*G30</f>
        <v>0</v>
      </c>
      <c r="I30" s="59"/>
      <c r="J30" s="59"/>
      <c r="K30" s="18"/>
      <c r="M30" s="2"/>
      <c r="N30" s="1"/>
      <c r="O30" s="2"/>
    </row>
    <row r="31" spans="1:15" ht="15" thickBot="1" x14ac:dyDescent="0.35">
      <c r="A31" s="18"/>
      <c r="B31" s="148"/>
      <c r="C31" s="172"/>
      <c r="D31" s="60" t="s">
        <v>27</v>
      </c>
      <c r="E31" s="61" t="s">
        <v>9</v>
      </c>
      <c r="F31" s="147"/>
      <c r="G31" s="147"/>
      <c r="H31" s="147"/>
      <c r="I31" s="59"/>
      <c r="J31" s="59"/>
      <c r="K31" s="18"/>
      <c r="M31" s="2"/>
      <c r="N31" s="9"/>
      <c r="O31" s="2"/>
    </row>
    <row r="32" spans="1:15" x14ac:dyDescent="0.3">
      <c r="A32" s="18"/>
      <c r="B32" s="148" t="s">
        <v>29</v>
      </c>
      <c r="C32" s="172"/>
      <c r="D32" s="57" t="s">
        <v>18</v>
      </c>
      <c r="E32" s="62"/>
      <c r="F32" s="63"/>
      <c r="G32" s="64"/>
      <c r="H32" s="63"/>
      <c r="I32" s="59"/>
      <c r="J32" s="65"/>
      <c r="K32" s="18"/>
      <c r="M32" s="2"/>
      <c r="N32" s="2"/>
      <c r="O32" s="3"/>
    </row>
    <row r="33" spans="1:14" ht="15" customHeight="1" x14ac:dyDescent="0.3">
      <c r="A33" s="18"/>
      <c r="B33" s="148"/>
      <c r="C33" s="172"/>
      <c r="D33" s="54" t="s">
        <v>19</v>
      </c>
      <c r="E33" s="154" t="s">
        <v>11</v>
      </c>
      <c r="F33" s="156">
        <f>D34*F29</f>
        <v>2.5</v>
      </c>
      <c r="G33" s="177"/>
      <c r="H33" s="42"/>
      <c r="I33" s="59"/>
      <c r="J33" s="149">
        <f>F33*G33</f>
        <v>0</v>
      </c>
      <c r="K33" s="18"/>
      <c r="L33" s="2"/>
    </row>
    <row r="34" spans="1:14" ht="15" customHeight="1" x14ac:dyDescent="0.3">
      <c r="A34" s="18"/>
      <c r="B34" s="148"/>
      <c r="C34" s="172"/>
      <c r="D34" s="66">
        <v>2.5000000000000001E-2</v>
      </c>
      <c r="E34" s="155"/>
      <c r="F34" s="156"/>
      <c r="G34" s="178"/>
      <c r="H34" s="67"/>
      <c r="I34" s="59"/>
      <c r="J34" s="150"/>
      <c r="K34" s="18"/>
    </row>
    <row r="35" spans="1:14" ht="15" customHeight="1" x14ac:dyDescent="0.3">
      <c r="A35" s="18"/>
      <c r="B35" s="148"/>
      <c r="C35" s="172"/>
      <c r="D35" s="54" t="s">
        <v>21</v>
      </c>
      <c r="E35" s="154" t="s">
        <v>11</v>
      </c>
      <c r="F35" s="165">
        <f>D36*F29</f>
        <v>5</v>
      </c>
      <c r="G35" s="179"/>
      <c r="H35" s="67"/>
      <c r="I35" s="59"/>
      <c r="J35" s="158">
        <f>F35*G35</f>
        <v>0</v>
      </c>
      <c r="K35" s="18"/>
      <c r="L35" s="6"/>
    </row>
    <row r="36" spans="1:14" ht="15" thickBot="1" x14ac:dyDescent="0.35">
      <c r="A36" s="18"/>
      <c r="B36" s="153"/>
      <c r="C36" s="173"/>
      <c r="D36" s="68">
        <v>0.05</v>
      </c>
      <c r="E36" s="161"/>
      <c r="F36" s="162"/>
      <c r="G36" s="180"/>
      <c r="H36" s="42"/>
      <c r="I36" s="69"/>
      <c r="J36" s="159"/>
      <c r="K36" s="18"/>
    </row>
    <row r="37" spans="1:14" ht="18.75" customHeight="1" x14ac:dyDescent="0.3">
      <c r="A37" s="18"/>
      <c r="B37" s="151" t="s">
        <v>23</v>
      </c>
      <c r="C37" s="152"/>
      <c r="D37" s="70">
        <f>SUM(H37:J37)</f>
        <v>0</v>
      </c>
      <c r="E37" s="71"/>
      <c r="F37" s="71"/>
      <c r="G37" s="72"/>
      <c r="H37" s="73">
        <f>SUM(H30:H36)</f>
        <v>0</v>
      </c>
      <c r="I37" s="73">
        <f>SUM(I30:I36)</f>
        <v>0</v>
      </c>
      <c r="J37" s="73">
        <f>SUM(J30:J36)</f>
        <v>0</v>
      </c>
      <c r="K37" s="18"/>
    </row>
    <row r="38" spans="1:14" ht="14.25" customHeight="1" thickBot="1" x14ac:dyDescent="0.35">
      <c r="A38" s="18"/>
      <c r="B38" s="166" t="s">
        <v>25</v>
      </c>
      <c r="C38" s="167"/>
      <c r="D38" s="74">
        <f>SUM(H38:J38)</f>
        <v>0</v>
      </c>
      <c r="E38" s="75"/>
      <c r="F38" s="75"/>
      <c r="G38" s="76"/>
      <c r="H38" s="74">
        <f>H37</f>
        <v>0</v>
      </c>
      <c r="I38" s="74">
        <f>I37</f>
        <v>0</v>
      </c>
      <c r="J38" s="74">
        <f>J37</f>
        <v>0</v>
      </c>
      <c r="K38" s="18"/>
      <c r="L38" s="6"/>
    </row>
    <row r="39" spans="1:14" ht="15" thickBot="1" x14ac:dyDescent="0.35">
      <c r="A39" s="18"/>
      <c r="B39" s="77" t="s">
        <v>28</v>
      </c>
      <c r="C39" s="168" t="s">
        <v>26</v>
      </c>
      <c r="D39" s="169"/>
      <c r="E39" s="169"/>
      <c r="F39" s="169"/>
      <c r="G39" s="169"/>
      <c r="H39" s="169"/>
      <c r="I39" s="169"/>
      <c r="J39" s="170"/>
      <c r="K39" s="18"/>
    </row>
    <row r="40" spans="1:14" ht="42.6" thickBot="1" x14ac:dyDescent="0.35">
      <c r="A40" s="18"/>
      <c r="B40" s="53">
        <v>1</v>
      </c>
      <c r="C40" s="171" t="s">
        <v>16</v>
      </c>
      <c r="D40" s="54" t="s">
        <v>130</v>
      </c>
      <c r="E40" s="55" t="s">
        <v>20</v>
      </c>
      <c r="F40" s="56">
        <v>28</v>
      </c>
      <c r="G40" s="56"/>
      <c r="H40" s="56"/>
      <c r="I40" s="56"/>
      <c r="J40" s="56"/>
      <c r="K40" s="18"/>
    </row>
    <row r="41" spans="1:14" x14ac:dyDescent="0.3">
      <c r="A41" s="18"/>
      <c r="B41" s="148" t="s">
        <v>8</v>
      </c>
      <c r="C41" s="172"/>
      <c r="D41" s="57" t="s">
        <v>15</v>
      </c>
      <c r="E41" s="58"/>
      <c r="F41" s="78"/>
      <c r="G41" s="78"/>
      <c r="H41" s="78"/>
      <c r="I41" s="59"/>
      <c r="J41" s="59"/>
      <c r="K41" s="18"/>
    </row>
    <row r="42" spans="1:14" x14ac:dyDescent="0.3">
      <c r="A42" s="18"/>
      <c r="B42" s="148"/>
      <c r="C42" s="172"/>
      <c r="D42" s="60" t="s">
        <v>24</v>
      </c>
      <c r="E42" s="58" t="s">
        <v>9</v>
      </c>
      <c r="F42" s="79">
        <f>0.03*28</f>
        <v>0.84</v>
      </c>
      <c r="G42" s="79"/>
      <c r="H42" s="79">
        <f>F42*G42</f>
        <v>0</v>
      </c>
      <c r="I42" s="59"/>
      <c r="J42" s="59"/>
      <c r="K42" s="18"/>
    </row>
    <row r="43" spans="1:14" ht="15" thickBot="1" x14ac:dyDescent="0.35">
      <c r="A43" s="18"/>
      <c r="B43" s="148"/>
      <c r="C43" s="172"/>
      <c r="D43" s="60" t="s">
        <v>131</v>
      </c>
      <c r="E43" s="80" t="s">
        <v>104</v>
      </c>
      <c r="F43" s="81">
        <v>1</v>
      </c>
      <c r="G43" s="81"/>
      <c r="H43" s="81">
        <f>F43*G43</f>
        <v>0</v>
      </c>
      <c r="I43" s="59"/>
      <c r="J43" s="59"/>
      <c r="K43" s="18"/>
    </row>
    <row r="44" spans="1:14" x14ac:dyDescent="0.3">
      <c r="A44" s="18"/>
      <c r="B44" s="148" t="s">
        <v>10</v>
      </c>
      <c r="C44" s="172"/>
      <c r="D44" s="57" t="s">
        <v>30</v>
      </c>
      <c r="E44" s="58"/>
      <c r="F44" s="146">
        <v>3</v>
      </c>
      <c r="G44" s="146"/>
      <c r="H44" s="18"/>
      <c r="I44" s="146">
        <f>F44*G44</f>
        <v>0</v>
      </c>
      <c r="J44" s="59"/>
      <c r="K44" s="18"/>
    </row>
    <row r="45" spans="1:14" ht="15" thickBot="1" x14ac:dyDescent="0.35">
      <c r="A45" s="18"/>
      <c r="B45" s="148"/>
      <c r="C45" s="172"/>
      <c r="D45" s="60" t="s">
        <v>32</v>
      </c>
      <c r="E45" s="61" t="s">
        <v>31</v>
      </c>
      <c r="F45" s="147"/>
      <c r="G45" s="147"/>
      <c r="H45" s="18"/>
      <c r="I45" s="147"/>
      <c r="J45" s="59"/>
      <c r="K45" s="18"/>
    </row>
    <row r="46" spans="1:14" x14ac:dyDescent="0.3">
      <c r="A46" s="18"/>
      <c r="B46" s="148" t="s">
        <v>29</v>
      </c>
      <c r="C46" s="172"/>
      <c r="D46" s="57" t="s">
        <v>18</v>
      </c>
      <c r="E46" s="62"/>
      <c r="F46" s="63"/>
      <c r="G46" s="64"/>
      <c r="H46" s="64"/>
      <c r="I46" s="59"/>
      <c r="J46" s="65"/>
      <c r="K46" s="18"/>
      <c r="L46" s="11"/>
    </row>
    <row r="47" spans="1:14" x14ac:dyDescent="0.3">
      <c r="A47" s="18"/>
      <c r="B47" s="148"/>
      <c r="C47" s="172"/>
      <c r="D47" s="54" t="s">
        <v>19</v>
      </c>
      <c r="E47" s="154" t="s">
        <v>11</v>
      </c>
      <c r="F47" s="156">
        <f>D48*28</f>
        <v>0.70000000000000007</v>
      </c>
      <c r="G47" s="177"/>
      <c r="H47" s="42"/>
      <c r="I47" s="59"/>
      <c r="J47" s="149">
        <f>F47*G47</f>
        <v>0</v>
      </c>
      <c r="K47" s="18"/>
    </row>
    <row r="48" spans="1:14" x14ac:dyDescent="0.3">
      <c r="A48" s="18"/>
      <c r="B48" s="148"/>
      <c r="C48" s="172"/>
      <c r="D48" s="66">
        <v>2.5000000000000001E-2</v>
      </c>
      <c r="E48" s="155"/>
      <c r="F48" s="156"/>
      <c r="G48" s="178"/>
      <c r="H48" s="67"/>
      <c r="I48" s="59"/>
      <c r="J48" s="150"/>
      <c r="K48" s="18"/>
      <c r="N48" s="11"/>
    </row>
    <row r="49" spans="1:14" x14ac:dyDescent="0.3">
      <c r="A49" s="18"/>
      <c r="B49" s="148"/>
      <c r="C49" s="172"/>
      <c r="D49" s="54" t="s">
        <v>21</v>
      </c>
      <c r="E49" s="154" t="s">
        <v>11</v>
      </c>
      <c r="F49" s="165">
        <f>D50*F40</f>
        <v>1.4000000000000001</v>
      </c>
      <c r="G49" s="179"/>
      <c r="H49" s="67"/>
      <c r="I49" s="59"/>
      <c r="J49" s="158">
        <f>F49*G49</f>
        <v>0</v>
      </c>
      <c r="K49" s="18"/>
      <c r="M49" s="11"/>
      <c r="N49" s="11"/>
    </row>
    <row r="50" spans="1:14" ht="15" thickBot="1" x14ac:dyDescent="0.35">
      <c r="A50" s="18"/>
      <c r="B50" s="153"/>
      <c r="C50" s="173"/>
      <c r="D50" s="68">
        <v>0.05</v>
      </c>
      <c r="E50" s="161"/>
      <c r="F50" s="162"/>
      <c r="G50" s="180"/>
      <c r="H50" s="42"/>
      <c r="I50" s="69"/>
      <c r="J50" s="159"/>
      <c r="K50" s="18"/>
    </row>
    <row r="51" spans="1:14" ht="24" customHeight="1" x14ac:dyDescent="0.3">
      <c r="A51" s="18"/>
      <c r="B51" s="151" t="s">
        <v>23</v>
      </c>
      <c r="C51" s="152"/>
      <c r="D51" s="70">
        <f>SUM(H51:J51)</f>
        <v>0</v>
      </c>
      <c r="E51" s="71"/>
      <c r="F51" s="71"/>
      <c r="G51" s="72"/>
      <c r="H51" s="73">
        <f>SUM(H41:H43)</f>
        <v>0</v>
      </c>
      <c r="I51" s="73">
        <f>SUM(I44:I50)</f>
        <v>0</v>
      </c>
      <c r="J51" s="73">
        <f>SUM(J44:J50)</f>
        <v>0</v>
      </c>
      <c r="K51" s="18"/>
    </row>
    <row r="52" spans="1:14" ht="15" customHeight="1" thickBot="1" x14ac:dyDescent="0.35">
      <c r="A52" s="18"/>
      <c r="B52" s="166" t="s">
        <v>25</v>
      </c>
      <c r="C52" s="167"/>
      <c r="D52" s="82">
        <f>SUM(H52:J52)</f>
        <v>0</v>
      </c>
      <c r="E52" s="83"/>
      <c r="F52" s="83"/>
      <c r="G52" s="84"/>
      <c r="H52" s="74">
        <f>H51-H43</f>
        <v>0</v>
      </c>
      <c r="I52" s="74">
        <f>I51</f>
        <v>0</v>
      </c>
      <c r="J52" s="74">
        <f>J51</f>
        <v>0</v>
      </c>
      <c r="K52" s="18"/>
    </row>
    <row r="53" spans="1:14" ht="15" thickBot="1" x14ac:dyDescent="0.35">
      <c r="A53" s="18"/>
      <c r="B53" s="77" t="s">
        <v>47</v>
      </c>
      <c r="C53" s="168" t="s">
        <v>48</v>
      </c>
      <c r="D53" s="169"/>
      <c r="E53" s="169"/>
      <c r="F53" s="169"/>
      <c r="G53" s="169"/>
      <c r="H53" s="169"/>
      <c r="I53" s="169"/>
      <c r="J53" s="170"/>
      <c r="K53" s="18"/>
    </row>
    <row r="54" spans="1:14" ht="83.4" thickBot="1" x14ac:dyDescent="0.35">
      <c r="A54" s="18"/>
      <c r="B54" s="53">
        <v>1</v>
      </c>
      <c r="C54" s="171" t="s">
        <v>16</v>
      </c>
      <c r="D54" s="54" t="s">
        <v>59</v>
      </c>
      <c r="E54" s="55" t="s">
        <v>20</v>
      </c>
      <c r="F54" s="56">
        <v>2.4</v>
      </c>
      <c r="G54" s="56"/>
      <c r="H54" s="56"/>
      <c r="I54" s="56"/>
      <c r="J54" s="56"/>
      <c r="K54" s="18"/>
    </row>
    <row r="55" spans="1:14" x14ac:dyDescent="0.3">
      <c r="A55" s="18"/>
      <c r="B55" s="148" t="s">
        <v>8</v>
      </c>
      <c r="C55" s="172"/>
      <c r="D55" s="57" t="s">
        <v>15</v>
      </c>
      <c r="E55" s="58"/>
      <c r="F55" s="78"/>
      <c r="G55" s="78"/>
      <c r="H55" s="78"/>
      <c r="I55" s="59"/>
      <c r="J55" s="59"/>
      <c r="K55" s="18"/>
    </row>
    <row r="56" spans="1:14" x14ac:dyDescent="0.3">
      <c r="A56" s="18"/>
      <c r="B56" s="148"/>
      <c r="C56" s="172"/>
      <c r="D56" s="66" t="s">
        <v>57</v>
      </c>
      <c r="E56" s="85" t="s">
        <v>9</v>
      </c>
      <c r="F56" s="79">
        <f>0.25*2.4</f>
        <v>0.6</v>
      </c>
      <c r="G56" s="79"/>
      <c r="H56" s="86">
        <f>F56*G56</f>
        <v>0</v>
      </c>
      <c r="I56" s="59"/>
      <c r="J56" s="59"/>
      <c r="K56" s="18"/>
    </row>
    <row r="57" spans="1:14" ht="15" thickBot="1" x14ac:dyDescent="0.35">
      <c r="A57" s="18"/>
      <c r="B57" s="148"/>
      <c r="C57" s="172"/>
      <c r="D57" s="66" t="s">
        <v>58</v>
      </c>
      <c r="E57" s="85" t="s">
        <v>9</v>
      </c>
      <c r="F57" s="87">
        <f>1*4</f>
        <v>4</v>
      </c>
      <c r="G57" s="87"/>
      <c r="H57" s="87">
        <f>F57*G57</f>
        <v>0</v>
      </c>
      <c r="I57" s="59"/>
      <c r="J57" s="59"/>
      <c r="K57" s="18"/>
    </row>
    <row r="58" spans="1:14" x14ac:dyDescent="0.3">
      <c r="A58" s="18"/>
      <c r="B58" s="148" t="s">
        <v>10</v>
      </c>
      <c r="C58" s="172"/>
      <c r="D58" s="57" t="s">
        <v>30</v>
      </c>
      <c r="E58" s="88"/>
      <c r="F58" s="18"/>
      <c r="G58" s="78"/>
      <c r="H58" s="18"/>
      <c r="I58" s="89"/>
      <c r="J58" s="59"/>
      <c r="K58" s="18"/>
    </row>
    <row r="59" spans="1:14" x14ac:dyDescent="0.3">
      <c r="A59" s="18"/>
      <c r="B59" s="148"/>
      <c r="C59" s="172"/>
      <c r="D59" s="60" t="s">
        <v>54</v>
      </c>
      <c r="E59" s="61" t="s">
        <v>20</v>
      </c>
      <c r="F59" s="79">
        <v>2.4</v>
      </c>
      <c r="G59" s="86"/>
      <c r="H59" s="18"/>
      <c r="I59" s="79">
        <f>F59*G59</f>
        <v>0</v>
      </c>
      <c r="J59" s="59"/>
      <c r="K59" s="18"/>
    </row>
    <row r="60" spans="1:14" x14ac:dyDescent="0.3">
      <c r="A60" s="18"/>
      <c r="B60" s="148"/>
      <c r="C60" s="172"/>
      <c r="D60" s="90" t="s">
        <v>49</v>
      </c>
      <c r="E60" s="91" t="s">
        <v>50</v>
      </c>
      <c r="F60" s="92">
        <v>0.5</v>
      </c>
      <c r="G60" s="92"/>
      <c r="H60" s="18"/>
      <c r="I60" s="93">
        <f>F60*G60</f>
        <v>0</v>
      </c>
      <c r="J60" s="59"/>
      <c r="K60" s="18"/>
    </row>
    <row r="61" spans="1:14" x14ac:dyDescent="0.3">
      <c r="A61" s="18"/>
      <c r="B61" s="148"/>
      <c r="C61" s="172"/>
      <c r="D61" s="94" t="s">
        <v>51</v>
      </c>
      <c r="E61" s="95" t="s">
        <v>52</v>
      </c>
      <c r="F61" s="92">
        <v>4</v>
      </c>
      <c r="G61" s="79"/>
      <c r="H61" s="18"/>
      <c r="I61" s="92">
        <f>F61*G61</f>
        <v>0</v>
      </c>
      <c r="J61" s="59"/>
      <c r="K61" s="18"/>
    </row>
    <row r="62" spans="1:14" ht="15" thickBot="1" x14ac:dyDescent="0.35">
      <c r="A62" s="18"/>
      <c r="B62" s="148"/>
      <c r="C62" s="172"/>
      <c r="D62" s="96" t="s">
        <v>53</v>
      </c>
      <c r="E62" s="97" t="s">
        <v>52</v>
      </c>
      <c r="F62" s="79">
        <v>2</v>
      </c>
      <c r="G62" s="93"/>
      <c r="H62" s="18"/>
      <c r="I62" s="92">
        <f>F62*G62</f>
        <v>0</v>
      </c>
      <c r="J62" s="59"/>
      <c r="K62" s="18"/>
    </row>
    <row r="63" spans="1:14" ht="15" thickBot="1" x14ac:dyDescent="0.35">
      <c r="A63" s="18"/>
      <c r="B63" s="148"/>
      <c r="C63" s="172"/>
      <c r="D63" s="96" t="s">
        <v>110</v>
      </c>
      <c r="E63" s="98" t="s">
        <v>111</v>
      </c>
      <c r="F63" s="87">
        <v>4</v>
      </c>
      <c r="G63" s="87"/>
      <c r="H63" s="18"/>
      <c r="I63" s="79">
        <f>F63*G63</f>
        <v>0</v>
      </c>
      <c r="J63" s="59"/>
      <c r="K63" s="18"/>
    </row>
    <row r="64" spans="1:14" x14ac:dyDescent="0.3">
      <c r="A64" s="18"/>
      <c r="B64" s="148" t="s">
        <v>29</v>
      </c>
      <c r="C64" s="172"/>
      <c r="D64" s="57" t="s">
        <v>18</v>
      </c>
      <c r="E64" s="62"/>
      <c r="F64" s="63"/>
      <c r="G64" s="63"/>
      <c r="H64" s="63"/>
      <c r="I64" s="65"/>
      <c r="J64" s="65"/>
      <c r="K64" s="18"/>
    </row>
    <row r="65" spans="1:11" x14ac:dyDescent="0.3">
      <c r="A65" s="18"/>
      <c r="B65" s="148"/>
      <c r="C65" s="172"/>
      <c r="D65" s="54" t="s">
        <v>55</v>
      </c>
      <c r="E65" s="154" t="s">
        <v>11</v>
      </c>
      <c r="F65" s="156">
        <f>D66*F59</f>
        <v>0.12</v>
      </c>
      <c r="G65" s="163"/>
      <c r="H65" s="67"/>
      <c r="I65" s="59"/>
      <c r="J65" s="149">
        <f>F65*G65</f>
        <v>0</v>
      </c>
      <c r="K65" s="18"/>
    </row>
    <row r="66" spans="1:11" ht="15" thickBot="1" x14ac:dyDescent="0.35">
      <c r="A66" s="18"/>
      <c r="B66" s="153"/>
      <c r="C66" s="173"/>
      <c r="D66" s="68">
        <v>0.05</v>
      </c>
      <c r="E66" s="161"/>
      <c r="F66" s="162"/>
      <c r="G66" s="164"/>
      <c r="H66" s="42"/>
      <c r="I66" s="69"/>
      <c r="J66" s="160"/>
      <c r="K66" s="18"/>
    </row>
    <row r="67" spans="1:11" ht="24.75" customHeight="1" x14ac:dyDescent="0.3">
      <c r="A67" s="18"/>
      <c r="B67" s="151" t="s">
        <v>23</v>
      </c>
      <c r="C67" s="152"/>
      <c r="D67" s="70">
        <f>SUM(H67:J67)</f>
        <v>0</v>
      </c>
      <c r="E67" s="71"/>
      <c r="F67" s="71"/>
      <c r="G67" s="72"/>
      <c r="H67" s="73">
        <f>SUM(H56:H57)</f>
        <v>0</v>
      </c>
      <c r="I67" s="73">
        <f>SUM(I59:I66)</f>
        <v>0</v>
      </c>
      <c r="J67" s="73">
        <f>SUM(J65)</f>
        <v>0</v>
      </c>
      <c r="K67" s="18"/>
    </row>
    <row r="68" spans="1:11" ht="14.25" customHeight="1" thickBot="1" x14ac:dyDescent="0.35">
      <c r="A68" s="18"/>
      <c r="B68" s="166" t="s">
        <v>25</v>
      </c>
      <c r="C68" s="167"/>
      <c r="D68" s="82">
        <f>SUM(H68:J68)</f>
        <v>0</v>
      </c>
      <c r="E68" s="83"/>
      <c r="F68" s="83"/>
      <c r="G68" s="84"/>
      <c r="H68" s="74">
        <f>H67</f>
        <v>0</v>
      </c>
      <c r="I68" s="74">
        <f>I60</f>
        <v>0</v>
      </c>
      <c r="J68" s="74">
        <f>J65</f>
        <v>0</v>
      </c>
      <c r="K68" s="18"/>
    </row>
    <row r="69" spans="1:11" ht="15" thickBot="1" x14ac:dyDescent="0.35">
      <c r="A69" s="18"/>
      <c r="B69" s="77" t="s">
        <v>56</v>
      </c>
      <c r="C69" s="168" t="s">
        <v>133</v>
      </c>
      <c r="D69" s="169"/>
      <c r="E69" s="169"/>
      <c r="F69" s="169"/>
      <c r="G69" s="169"/>
      <c r="H69" s="169"/>
      <c r="I69" s="169"/>
      <c r="J69" s="170"/>
      <c r="K69" s="18"/>
    </row>
    <row r="70" spans="1:11" ht="93.75" customHeight="1" thickBot="1" x14ac:dyDescent="0.35">
      <c r="A70" s="18"/>
      <c r="B70" s="53">
        <v>1</v>
      </c>
      <c r="C70" s="171" t="s">
        <v>16</v>
      </c>
      <c r="D70" s="99" t="s">
        <v>134</v>
      </c>
      <c r="E70" s="55" t="s">
        <v>20</v>
      </c>
      <c r="F70" s="56">
        <v>75</v>
      </c>
      <c r="G70" s="56"/>
      <c r="H70" s="56"/>
      <c r="I70" s="56"/>
      <c r="J70" s="56"/>
      <c r="K70" s="18"/>
    </row>
    <row r="71" spans="1:11" ht="12" customHeight="1" x14ac:dyDescent="0.3">
      <c r="A71" s="18"/>
      <c r="B71" s="148" t="s">
        <v>8</v>
      </c>
      <c r="C71" s="172"/>
      <c r="D71" s="57" t="s">
        <v>15</v>
      </c>
      <c r="E71" s="58"/>
      <c r="F71" s="78"/>
      <c r="G71" s="78"/>
      <c r="H71" s="78"/>
      <c r="I71" s="59"/>
      <c r="J71" s="59"/>
      <c r="K71" s="18"/>
    </row>
    <row r="72" spans="1:11" ht="12" customHeight="1" x14ac:dyDescent="0.3">
      <c r="A72" s="18"/>
      <c r="B72" s="148"/>
      <c r="C72" s="172"/>
      <c r="D72" s="60" t="s">
        <v>61</v>
      </c>
      <c r="E72" s="100" t="s">
        <v>9</v>
      </c>
      <c r="F72" s="79">
        <v>22.5</v>
      </c>
      <c r="G72" s="79"/>
      <c r="H72" s="79">
        <f>F72*G72</f>
        <v>0</v>
      </c>
      <c r="I72" s="59"/>
      <c r="J72" s="59"/>
      <c r="K72" s="18"/>
    </row>
    <row r="73" spans="1:11" ht="12" customHeight="1" x14ac:dyDescent="0.3">
      <c r="A73" s="18"/>
      <c r="B73" s="148"/>
      <c r="C73" s="172"/>
      <c r="D73" s="60" t="s">
        <v>132</v>
      </c>
      <c r="E73" s="100" t="s">
        <v>104</v>
      </c>
      <c r="F73" s="79">
        <v>1</v>
      </c>
      <c r="G73" s="79"/>
      <c r="H73" s="79">
        <f>F73*G73</f>
        <v>0</v>
      </c>
      <c r="I73" s="59"/>
      <c r="J73" s="59"/>
      <c r="K73" s="18"/>
    </row>
    <row r="74" spans="1:11" ht="12" customHeight="1" thickBot="1" x14ac:dyDescent="0.35">
      <c r="A74" s="18"/>
      <c r="B74" s="148"/>
      <c r="C74" s="172"/>
      <c r="D74" s="60" t="s">
        <v>116</v>
      </c>
      <c r="E74" s="61" t="s">
        <v>70</v>
      </c>
      <c r="F74" s="81">
        <v>6</v>
      </c>
      <c r="G74" s="81"/>
      <c r="H74" s="81">
        <f>F74*G74</f>
        <v>0</v>
      </c>
      <c r="I74" s="59"/>
      <c r="J74" s="59"/>
      <c r="K74" s="18"/>
    </row>
    <row r="75" spans="1:11" x14ac:dyDescent="0.3">
      <c r="A75" s="18"/>
      <c r="B75" s="148" t="s">
        <v>10</v>
      </c>
      <c r="C75" s="172"/>
      <c r="D75" s="57" t="s">
        <v>30</v>
      </c>
      <c r="E75" s="88"/>
      <c r="F75" s="78"/>
      <c r="G75" s="78"/>
      <c r="H75" s="18"/>
      <c r="I75" s="78"/>
      <c r="J75" s="59"/>
      <c r="K75" s="18"/>
    </row>
    <row r="76" spans="1:11" x14ac:dyDescent="0.3">
      <c r="A76" s="18"/>
      <c r="B76" s="148"/>
      <c r="C76" s="172"/>
      <c r="D76" s="60" t="s">
        <v>112</v>
      </c>
      <c r="E76" s="61" t="s">
        <v>31</v>
      </c>
      <c r="F76" s="79">
        <v>7.5</v>
      </c>
      <c r="G76" s="79"/>
      <c r="H76" s="18"/>
      <c r="I76" s="79">
        <f>F76*G76</f>
        <v>0</v>
      </c>
      <c r="J76" s="59"/>
      <c r="K76" s="18"/>
    </row>
    <row r="77" spans="1:11" ht="13.5" customHeight="1" thickBot="1" x14ac:dyDescent="0.35">
      <c r="A77" s="18"/>
      <c r="B77" s="148"/>
      <c r="C77" s="172"/>
      <c r="D77" s="60" t="s">
        <v>115</v>
      </c>
      <c r="E77" s="101" t="s">
        <v>70</v>
      </c>
      <c r="F77" s="81">
        <v>1</v>
      </c>
      <c r="G77" s="81"/>
      <c r="H77" s="18"/>
      <c r="I77" s="81">
        <f>F77*G77</f>
        <v>0</v>
      </c>
      <c r="J77" s="59"/>
      <c r="K77" s="18"/>
    </row>
    <row r="78" spans="1:11" ht="9.75" customHeight="1" x14ac:dyDescent="0.3">
      <c r="A78" s="18"/>
      <c r="B78" s="148" t="s">
        <v>29</v>
      </c>
      <c r="C78" s="172"/>
      <c r="D78" s="57" t="s">
        <v>18</v>
      </c>
      <c r="E78" s="62"/>
      <c r="F78" s="63"/>
      <c r="G78" s="64"/>
      <c r="H78" s="64"/>
      <c r="I78" s="59"/>
      <c r="J78" s="65"/>
      <c r="K78" s="18"/>
    </row>
    <row r="79" spans="1:11" x14ac:dyDescent="0.3">
      <c r="A79" s="18"/>
      <c r="B79" s="148"/>
      <c r="C79" s="172"/>
      <c r="D79" s="54" t="s">
        <v>19</v>
      </c>
      <c r="E79" s="154" t="s">
        <v>11</v>
      </c>
      <c r="F79" s="156">
        <f>D80*F70</f>
        <v>3.75</v>
      </c>
      <c r="G79" s="156"/>
      <c r="H79" s="42"/>
      <c r="I79" s="59"/>
      <c r="J79" s="149">
        <f>F79*G79</f>
        <v>0</v>
      </c>
      <c r="K79" s="18"/>
    </row>
    <row r="80" spans="1:11" ht="12" customHeight="1" x14ac:dyDescent="0.3">
      <c r="A80" s="18"/>
      <c r="B80" s="148"/>
      <c r="C80" s="172"/>
      <c r="D80" s="66">
        <v>0.05</v>
      </c>
      <c r="E80" s="155"/>
      <c r="F80" s="156"/>
      <c r="G80" s="157"/>
      <c r="H80" s="67"/>
      <c r="I80" s="59"/>
      <c r="J80" s="150"/>
      <c r="K80" s="18"/>
    </row>
    <row r="81" spans="1:11" ht="15" customHeight="1" x14ac:dyDescent="0.3">
      <c r="A81" s="18"/>
      <c r="B81" s="148"/>
      <c r="C81" s="172"/>
      <c r="D81" s="99" t="s">
        <v>60</v>
      </c>
      <c r="E81" s="102"/>
      <c r="F81" s="93"/>
      <c r="G81" s="79"/>
      <c r="H81" s="67"/>
      <c r="I81" s="59"/>
      <c r="J81" s="103"/>
      <c r="K81" s="18"/>
    </row>
    <row r="82" spans="1:11" ht="15" customHeight="1" x14ac:dyDescent="0.3">
      <c r="A82" s="18"/>
      <c r="B82" s="148"/>
      <c r="C82" s="172"/>
      <c r="D82" s="60">
        <v>0.2</v>
      </c>
      <c r="E82" s="102" t="s">
        <v>11</v>
      </c>
      <c r="F82" s="79">
        <v>15</v>
      </c>
      <c r="G82" s="79"/>
      <c r="H82" s="104"/>
      <c r="I82" s="59"/>
      <c r="J82" s="59">
        <f>F82*G82</f>
        <v>0</v>
      </c>
      <c r="K82" s="18"/>
    </row>
    <row r="83" spans="1:11" ht="15" customHeight="1" x14ac:dyDescent="0.3">
      <c r="A83" s="18"/>
      <c r="B83" s="148"/>
      <c r="C83" s="172"/>
      <c r="D83" s="99" t="s">
        <v>117</v>
      </c>
      <c r="E83" s="102"/>
      <c r="F83" s="79"/>
      <c r="G83" s="79"/>
      <c r="H83" s="105"/>
      <c r="I83" s="59"/>
      <c r="J83" s="59"/>
      <c r="K83" s="18"/>
    </row>
    <row r="84" spans="1:11" ht="15.75" customHeight="1" thickBot="1" x14ac:dyDescent="0.35">
      <c r="A84" s="18"/>
      <c r="B84" s="153"/>
      <c r="C84" s="173"/>
      <c r="D84" s="106">
        <v>1</v>
      </c>
      <c r="E84" s="107" t="s">
        <v>80</v>
      </c>
      <c r="F84" s="108">
        <v>6</v>
      </c>
      <c r="G84" s="81"/>
      <c r="H84" s="109"/>
      <c r="I84" s="69"/>
      <c r="J84" s="69">
        <f>F84*G84</f>
        <v>0</v>
      </c>
      <c r="K84" s="18"/>
    </row>
    <row r="85" spans="1:11" ht="21" customHeight="1" x14ac:dyDescent="0.3">
      <c r="A85" s="18"/>
      <c r="B85" s="151" t="s">
        <v>23</v>
      </c>
      <c r="C85" s="152"/>
      <c r="D85" s="70">
        <f>SUM(H85:J85)</f>
        <v>0</v>
      </c>
      <c r="E85" s="71"/>
      <c r="F85" s="71"/>
      <c r="G85" s="72"/>
      <c r="H85" s="73">
        <f>SUM(H72:H74)</f>
        <v>0</v>
      </c>
      <c r="I85" s="73">
        <f>SUM(I75:I84)</f>
        <v>0</v>
      </c>
      <c r="J85" s="73">
        <f>SUM(J75:J84)</f>
        <v>0</v>
      </c>
      <c r="K85" s="18"/>
    </row>
    <row r="86" spans="1:11" ht="22.5" customHeight="1" thickBot="1" x14ac:dyDescent="0.35">
      <c r="A86" s="18"/>
      <c r="B86" s="166" t="s">
        <v>25</v>
      </c>
      <c r="C86" s="167"/>
      <c r="D86" s="82">
        <f>SUM(H86:J86)</f>
        <v>0</v>
      </c>
      <c r="E86" s="83"/>
      <c r="F86" s="83"/>
      <c r="G86" s="84"/>
      <c r="H86" s="74">
        <f>H85-H73-H74</f>
        <v>0</v>
      </c>
      <c r="I86" s="74">
        <f>I76</f>
        <v>0</v>
      </c>
      <c r="J86" s="74">
        <f>J85</f>
        <v>0</v>
      </c>
      <c r="K86" s="18"/>
    </row>
    <row r="87" spans="1:11" ht="15" thickBot="1" x14ac:dyDescent="0.35">
      <c r="A87" s="18"/>
      <c r="B87" s="77" t="s">
        <v>62</v>
      </c>
      <c r="C87" s="168" t="s">
        <v>113</v>
      </c>
      <c r="D87" s="169"/>
      <c r="E87" s="169"/>
      <c r="F87" s="169"/>
      <c r="G87" s="169"/>
      <c r="H87" s="169"/>
      <c r="I87" s="169"/>
      <c r="J87" s="170"/>
      <c r="K87" s="18"/>
    </row>
    <row r="88" spans="1:11" ht="60.75" customHeight="1" thickBot="1" x14ac:dyDescent="0.35">
      <c r="A88" s="18"/>
      <c r="B88" s="53">
        <v>1</v>
      </c>
      <c r="C88" s="171" t="s">
        <v>16</v>
      </c>
      <c r="D88" s="99" t="s">
        <v>114</v>
      </c>
      <c r="E88" s="55" t="s">
        <v>31</v>
      </c>
      <c r="F88" s="56">
        <v>9.6</v>
      </c>
      <c r="G88" s="56"/>
      <c r="H88" s="56"/>
      <c r="I88" s="56"/>
      <c r="J88" s="56"/>
      <c r="K88" s="18"/>
    </row>
    <row r="89" spans="1:11" ht="12" customHeight="1" x14ac:dyDescent="0.3">
      <c r="A89" s="18"/>
      <c r="B89" s="148" t="s">
        <v>8</v>
      </c>
      <c r="C89" s="172"/>
      <c r="D89" s="57" t="s">
        <v>15</v>
      </c>
      <c r="E89" s="58"/>
      <c r="F89" s="146">
        <f>0.3*F88</f>
        <v>2.88</v>
      </c>
      <c r="G89" s="146"/>
      <c r="H89" s="146">
        <f>F89*G89</f>
        <v>0</v>
      </c>
      <c r="I89" s="59"/>
      <c r="J89" s="59"/>
      <c r="K89" s="18"/>
    </row>
    <row r="90" spans="1:11" ht="12" customHeight="1" thickBot="1" x14ac:dyDescent="0.35">
      <c r="A90" s="18"/>
      <c r="B90" s="148"/>
      <c r="C90" s="172"/>
      <c r="D90" s="60" t="s">
        <v>63</v>
      </c>
      <c r="E90" s="61" t="s">
        <v>9</v>
      </c>
      <c r="F90" s="147"/>
      <c r="G90" s="147"/>
      <c r="H90" s="147"/>
      <c r="I90" s="59"/>
      <c r="J90" s="59"/>
      <c r="K90" s="18"/>
    </row>
    <row r="91" spans="1:11" x14ac:dyDescent="0.3">
      <c r="A91" s="18"/>
      <c r="B91" s="148" t="s">
        <v>10</v>
      </c>
      <c r="C91" s="172"/>
      <c r="D91" s="57" t="s">
        <v>30</v>
      </c>
      <c r="E91" s="58"/>
      <c r="F91" s="146">
        <f>9.6*0.003*7850</f>
        <v>226.07999999999998</v>
      </c>
      <c r="G91" s="146"/>
      <c r="H91" s="18"/>
      <c r="I91" s="146">
        <f>F91*G91</f>
        <v>0</v>
      </c>
      <c r="J91" s="59"/>
      <c r="K91" s="18"/>
    </row>
    <row r="92" spans="1:11" ht="13.5" customHeight="1" thickBot="1" x14ac:dyDescent="0.35">
      <c r="A92" s="18"/>
      <c r="B92" s="148"/>
      <c r="C92" s="172"/>
      <c r="D92" s="60" t="s">
        <v>64</v>
      </c>
      <c r="E92" s="61" t="s">
        <v>65</v>
      </c>
      <c r="F92" s="147"/>
      <c r="G92" s="147"/>
      <c r="H92" s="18"/>
      <c r="I92" s="147"/>
      <c r="J92" s="59"/>
      <c r="K92" s="18"/>
    </row>
    <row r="93" spans="1:11" ht="9.75" customHeight="1" x14ac:dyDescent="0.3">
      <c r="A93" s="18"/>
      <c r="B93" s="148" t="s">
        <v>29</v>
      </c>
      <c r="C93" s="172"/>
      <c r="D93" s="57" t="s">
        <v>18</v>
      </c>
      <c r="E93" s="62"/>
      <c r="F93" s="63"/>
      <c r="G93" s="18"/>
      <c r="H93" s="64"/>
      <c r="I93" s="59"/>
      <c r="J93" s="65"/>
      <c r="K93" s="18"/>
    </row>
    <row r="94" spans="1:11" x14ac:dyDescent="0.3">
      <c r="A94" s="18"/>
      <c r="B94" s="148"/>
      <c r="C94" s="172"/>
      <c r="D94" s="54" t="s">
        <v>19</v>
      </c>
      <c r="E94" s="154" t="s">
        <v>11</v>
      </c>
      <c r="F94" s="156">
        <f>D95*F88</f>
        <v>0.96</v>
      </c>
      <c r="G94" s="156"/>
      <c r="H94" s="42"/>
      <c r="I94" s="59"/>
      <c r="J94" s="149">
        <f>F94*G94</f>
        <v>0</v>
      </c>
      <c r="K94" s="18"/>
    </row>
    <row r="95" spans="1:11" ht="12" customHeight="1" x14ac:dyDescent="0.3">
      <c r="A95" s="18"/>
      <c r="B95" s="148"/>
      <c r="C95" s="172"/>
      <c r="D95" s="66">
        <v>0.1</v>
      </c>
      <c r="E95" s="155"/>
      <c r="F95" s="156"/>
      <c r="G95" s="156"/>
      <c r="H95" s="67"/>
      <c r="I95" s="59"/>
      <c r="J95" s="150"/>
      <c r="K95" s="18"/>
    </row>
    <row r="96" spans="1:11" ht="15" customHeight="1" x14ac:dyDescent="0.3">
      <c r="A96" s="18"/>
      <c r="B96" s="148"/>
      <c r="C96" s="172"/>
      <c r="D96" s="99" t="s">
        <v>66</v>
      </c>
      <c r="E96" s="154" t="s">
        <v>11</v>
      </c>
      <c r="F96" s="165">
        <f>D97*5</f>
        <v>0.5</v>
      </c>
      <c r="G96" s="156"/>
      <c r="H96" s="67"/>
      <c r="I96" s="59"/>
      <c r="J96" s="158">
        <f>F96*G96</f>
        <v>0</v>
      </c>
      <c r="K96" s="18"/>
    </row>
    <row r="97" spans="1:11" ht="11.25" customHeight="1" thickBot="1" x14ac:dyDescent="0.35">
      <c r="A97" s="18"/>
      <c r="B97" s="153"/>
      <c r="C97" s="173"/>
      <c r="D97" s="68">
        <v>0.1</v>
      </c>
      <c r="E97" s="161"/>
      <c r="F97" s="162"/>
      <c r="G97" s="147"/>
      <c r="H97" s="42"/>
      <c r="I97" s="69"/>
      <c r="J97" s="159"/>
      <c r="K97" s="18"/>
    </row>
    <row r="98" spans="1:11" ht="19.5" customHeight="1" x14ac:dyDescent="0.3">
      <c r="A98" s="18"/>
      <c r="B98" s="151" t="s">
        <v>23</v>
      </c>
      <c r="C98" s="152"/>
      <c r="D98" s="70">
        <f>SUM(H98:J98)</f>
        <v>0</v>
      </c>
      <c r="E98" s="71"/>
      <c r="F98" s="71"/>
      <c r="G98" s="72"/>
      <c r="H98" s="73">
        <f>SUM(H89:H97)</f>
        <v>0</v>
      </c>
      <c r="I98" s="73">
        <f>SUM(I91:I97)</f>
        <v>0</v>
      </c>
      <c r="J98" s="73">
        <f>SUM(J91:J97)</f>
        <v>0</v>
      </c>
      <c r="K98" s="18"/>
    </row>
    <row r="99" spans="1:11" ht="13.5" customHeight="1" thickBot="1" x14ac:dyDescent="0.35">
      <c r="A99" s="18"/>
      <c r="B99" s="166" t="s">
        <v>25</v>
      </c>
      <c r="C99" s="167"/>
      <c r="D99" s="82">
        <f>SUM(H99:J99)</f>
        <v>0</v>
      </c>
      <c r="E99" s="83"/>
      <c r="F99" s="83"/>
      <c r="G99" s="84"/>
      <c r="H99" s="74">
        <f>H98</f>
        <v>0</v>
      </c>
      <c r="I99" s="74"/>
      <c r="J99" s="74">
        <f>J98</f>
        <v>0</v>
      </c>
      <c r="K99" s="18"/>
    </row>
    <row r="100" spans="1:11" ht="15" thickBot="1" x14ac:dyDescent="0.35">
      <c r="A100" s="18"/>
      <c r="B100" s="77" t="s">
        <v>67</v>
      </c>
      <c r="C100" s="168" t="s">
        <v>68</v>
      </c>
      <c r="D100" s="169"/>
      <c r="E100" s="169"/>
      <c r="F100" s="169"/>
      <c r="G100" s="169"/>
      <c r="H100" s="169"/>
      <c r="I100" s="169"/>
      <c r="J100" s="170"/>
      <c r="K100" s="18"/>
    </row>
    <row r="101" spans="1:11" ht="60.75" customHeight="1" thickBot="1" x14ac:dyDescent="0.35">
      <c r="A101" s="18"/>
      <c r="B101" s="53">
        <v>1</v>
      </c>
      <c r="C101" s="171" t="s">
        <v>16</v>
      </c>
      <c r="D101" s="99" t="s">
        <v>69</v>
      </c>
      <c r="E101" s="55" t="s">
        <v>70</v>
      </c>
      <c r="F101" s="56">
        <v>6</v>
      </c>
      <c r="G101" s="56"/>
      <c r="H101" s="56"/>
      <c r="I101" s="56"/>
      <c r="J101" s="56"/>
      <c r="K101" s="18"/>
    </row>
    <row r="102" spans="1:11" ht="12" customHeight="1" x14ac:dyDescent="0.3">
      <c r="A102" s="18"/>
      <c r="B102" s="148" t="s">
        <v>8</v>
      </c>
      <c r="C102" s="172"/>
      <c r="D102" s="57" t="s">
        <v>15</v>
      </c>
      <c r="E102" s="58"/>
      <c r="F102" s="146">
        <f>2*F101</f>
        <v>12</v>
      </c>
      <c r="G102" s="146"/>
      <c r="H102" s="146">
        <f>F102*G102</f>
        <v>0</v>
      </c>
      <c r="I102" s="59"/>
      <c r="J102" s="59"/>
      <c r="K102" s="18"/>
    </row>
    <row r="103" spans="1:11" ht="12" customHeight="1" thickBot="1" x14ac:dyDescent="0.35">
      <c r="A103" s="18"/>
      <c r="B103" s="148"/>
      <c r="C103" s="172"/>
      <c r="D103" s="60" t="s">
        <v>71</v>
      </c>
      <c r="E103" s="61" t="s">
        <v>9</v>
      </c>
      <c r="F103" s="147"/>
      <c r="G103" s="147"/>
      <c r="H103" s="147"/>
      <c r="I103" s="59"/>
      <c r="J103" s="59"/>
      <c r="K103" s="18"/>
    </row>
    <row r="104" spans="1:11" x14ac:dyDescent="0.3">
      <c r="A104" s="18"/>
      <c r="B104" s="148" t="s">
        <v>10</v>
      </c>
      <c r="C104" s="172"/>
      <c r="D104" s="57" t="s">
        <v>30</v>
      </c>
      <c r="E104" s="88"/>
      <c r="F104" s="78"/>
      <c r="G104" s="78"/>
      <c r="H104" s="18"/>
      <c r="I104" s="65"/>
      <c r="J104" s="110"/>
      <c r="K104" s="111"/>
    </row>
    <row r="105" spans="1:11" ht="15" customHeight="1" x14ac:dyDescent="0.3">
      <c r="A105" s="18"/>
      <c r="B105" s="148"/>
      <c r="C105" s="172"/>
      <c r="D105" s="66" t="s">
        <v>143</v>
      </c>
      <c r="E105" s="85" t="s">
        <v>52</v>
      </c>
      <c r="F105" s="79">
        <v>6</v>
      </c>
      <c r="G105" s="79"/>
      <c r="H105" s="18"/>
      <c r="I105" s="59">
        <f>F105*G105</f>
        <v>0</v>
      </c>
      <c r="J105" s="18"/>
      <c r="K105" s="112"/>
    </row>
    <row r="106" spans="1:11" ht="15" customHeight="1" x14ac:dyDescent="0.3">
      <c r="A106" s="18"/>
      <c r="B106" s="148"/>
      <c r="C106" s="172"/>
      <c r="D106" s="60" t="s">
        <v>152</v>
      </c>
      <c r="E106" s="61" t="s">
        <v>70</v>
      </c>
      <c r="F106" s="79">
        <v>8</v>
      </c>
      <c r="G106" s="113"/>
      <c r="H106" s="18"/>
      <c r="I106" s="113">
        <f>F106*G106</f>
        <v>0</v>
      </c>
      <c r="J106" s="18"/>
      <c r="K106" s="112"/>
    </row>
    <row r="107" spans="1:11" ht="13.5" customHeight="1" thickBot="1" x14ac:dyDescent="0.35">
      <c r="A107" s="18"/>
      <c r="B107" s="148"/>
      <c r="C107" s="172"/>
      <c r="D107" s="60" t="s">
        <v>153</v>
      </c>
      <c r="E107" s="61" t="s">
        <v>70</v>
      </c>
      <c r="F107" s="87">
        <v>2</v>
      </c>
      <c r="G107" s="81"/>
      <c r="H107" s="18"/>
      <c r="I107" s="114">
        <f>F107*G107</f>
        <v>0</v>
      </c>
      <c r="J107" s="18"/>
      <c r="K107" s="112"/>
    </row>
    <row r="108" spans="1:11" ht="9.75" customHeight="1" x14ac:dyDescent="0.3">
      <c r="A108" s="18"/>
      <c r="B108" s="148" t="s">
        <v>29</v>
      </c>
      <c r="C108" s="172"/>
      <c r="D108" s="57" t="s">
        <v>18</v>
      </c>
      <c r="E108" s="62"/>
      <c r="F108" s="63"/>
      <c r="G108" s="64"/>
      <c r="H108" s="64"/>
      <c r="I108" s="59"/>
      <c r="J108" s="65"/>
      <c r="K108" s="18"/>
    </row>
    <row r="109" spans="1:11" x14ac:dyDescent="0.3">
      <c r="A109" s="18"/>
      <c r="B109" s="148"/>
      <c r="C109" s="172"/>
      <c r="D109" s="60" t="s">
        <v>72</v>
      </c>
      <c r="E109" s="154" t="s">
        <v>11</v>
      </c>
      <c r="F109" s="156">
        <f>D110*F101</f>
        <v>4.1999999999999993</v>
      </c>
      <c r="G109" s="156"/>
      <c r="H109" s="42"/>
      <c r="I109" s="59"/>
      <c r="J109" s="149">
        <f>F109*G109</f>
        <v>0</v>
      </c>
      <c r="K109" s="18"/>
    </row>
    <row r="110" spans="1:11" ht="12" customHeight="1" thickBot="1" x14ac:dyDescent="0.35">
      <c r="A110" s="18"/>
      <c r="B110" s="148"/>
      <c r="C110" s="172"/>
      <c r="D110" s="66">
        <v>0.7</v>
      </c>
      <c r="E110" s="154"/>
      <c r="F110" s="156"/>
      <c r="G110" s="147"/>
      <c r="H110" s="67"/>
      <c r="I110" s="59"/>
      <c r="J110" s="150"/>
      <c r="K110" s="18"/>
    </row>
    <row r="111" spans="1:11" ht="19.5" customHeight="1" x14ac:dyDescent="0.3">
      <c r="A111" s="18"/>
      <c r="B111" s="151" t="s">
        <v>23</v>
      </c>
      <c r="C111" s="152"/>
      <c r="D111" s="70">
        <f>SUM(H111:J111)</f>
        <v>0</v>
      </c>
      <c r="E111" s="115"/>
      <c r="F111" s="115"/>
      <c r="G111" s="116"/>
      <c r="H111" s="73">
        <f>SUM(H102)</f>
        <v>0</v>
      </c>
      <c r="I111" s="73">
        <f>SUM(I104:I110)</f>
        <v>0</v>
      </c>
      <c r="J111" s="73">
        <f>SUM(J104:J110)</f>
        <v>0</v>
      </c>
      <c r="K111" s="18"/>
    </row>
    <row r="112" spans="1:11" ht="13.5" customHeight="1" thickBot="1" x14ac:dyDescent="0.35">
      <c r="A112" s="18"/>
      <c r="B112" s="166" t="s">
        <v>25</v>
      </c>
      <c r="C112" s="167"/>
      <c r="D112" s="82">
        <f>SUM(H112:J112)</f>
        <v>0</v>
      </c>
      <c r="E112" s="83"/>
      <c r="F112" s="83"/>
      <c r="G112" s="84"/>
      <c r="H112" s="74">
        <f>H111</f>
        <v>0</v>
      </c>
      <c r="I112" s="74"/>
      <c r="J112" s="74">
        <f>J111</f>
        <v>0</v>
      </c>
      <c r="K112" s="18"/>
    </row>
    <row r="113" spans="1:11" ht="7.5" customHeight="1" x14ac:dyDescent="0.3">
      <c r="A113" s="18"/>
      <c r="B113" s="117"/>
      <c r="C113" s="117"/>
      <c r="D113" s="118"/>
      <c r="E113" s="119"/>
      <c r="F113" s="119"/>
      <c r="G113" s="120"/>
      <c r="H113" s="118"/>
      <c r="I113" s="121"/>
      <c r="J113" s="118"/>
      <c r="K113" s="18"/>
    </row>
    <row r="114" spans="1:11" x14ac:dyDescent="0.3">
      <c r="A114" s="18"/>
      <c r="B114" s="18"/>
      <c r="C114" s="18"/>
      <c r="D114" s="18"/>
      <c r="E114" s="18"/>
      <c r="F114" s="18"/>
      <c r="G114" s="18"/>
      <c r="H114" s="122" t="s">
        <v>4</v>
      </c>
      <c r="I114" s="122" t="s">
        <v>5</v>
      </c>
      <c r="J114" s="122" t="s">
        <v>6</v>
      </c>
      <c r="K114" s="18"/>
    </row>
    <row r="115" spans="1:11" x14ac:dyDescent="0.3">
      <c r="A115" s="18"/>
      <c r="B115" s="174" t="s">
        <v>123</v>
      </c>
      <c r="C115" s="174"/>
      <c r="D115" s="123">
        <f>SUM(H115:J115)</f>
        <v>0</v>
      </c>
      <c r="E115" s="124"/>
      <c r="F115" s="175" t="s">
        <v>124</v>
      </c>
      <c r="G115" s="176"/>
      <c r="H115" s="32">
        <f>SUM(H111,H98,H85,H67,H51,H37)</f>
        <v>0</v>
      </c>
      <c r="I115" s="32">
        <f>SUM(I111,I98,I85,I67,I51,I37)</f>
        <v>0</v>
      </c>
      <c r="J115" s="32">
        <f>SUM(J111,J98,J85,J67,J51,J37)</f>
        <v>0</v>
      </c>
      <c r="K115" s="18"/>
    </row>
    <row r="117" spans="1:11" s="11" customFormat="1" ht="15" customHeight="1" x14ac:dyDescent="0.3">
      <c r="B117" s="17"/>
      <c r="C117" s="17"/>
      <c r="D117" s="17"/>
      <c r="F117" s="17"/>
      <c r="G117" s="17"/>
      <c r="H117" s="17"/>
    </row>
    <row r="118" spans="1:11" s="11" customFormat="1" x14ac:dyDescent="0.3">
      <c r="B118" s="17"/>
      <c r="C118" s="17"/>
      <c r="D118" s="17"/>
      <c r="F118" s="17"/>
      <c r="G118" s="17"/>
      <c r="H118" s="17"/>
    </row>
    <row r="119" spans="1:11" s="11" customFormat="1" x14ac:dyDescent="0.3">
      <c r="F119" s="17"/>
      <c r="G119" s="17"/>
      <c r="H119" s="17"/>
    </row>
    <row r="120" spans="1:11" s="11" customFormat="1" x14ac:dyDescent="0.3">
      <c r="F120" s="17"/>
      <c r="G120" s="17"/>
      <c r="H120" s="17"/>
    </row>
    <row r="121" spans="1:11" s="11" customFormat="1" ht="15.6" x14ac:dyDescent="0.3">
      <c r="B121" s="13"/>
      <c r="C121" s="13"/>
      <c r="D121" s="13"/>
    </row>
    <row r="122" spans="1:11" s="11" customFormat="1" ht="15.6" x14ac:dyDescent="0.3">
      <c r="B122" s="14"/>
      <c r="C122" s="14"/>
      <c r="D122" s="14"/>
      <c r="F122" s="13"/>
      <c r="G122" s="13"/>
      <c r="H122" s="13"/>
    </row>
    <row r="123" spans="1:11" s="11" customFormat="1" x14ac:dyDescent="0.3">
      <c r="B123" s="14"/>
      <c r="C123" s="14"/>
      <c r="D123" s="14"/>
      <c r="F123" s="14"/>
      <c r="G123" s="14"/>
      <c r="H123" s="14"/>
    </row>
    <row r="124" spans="1:11" s="11" customFormat="1" x14ac:dyDescent="0.3">
      <c r="B124" s="14"/>
      <c r="C124" s="14"/>
      <c r="D124" s="14"/>
      <c r="F124" s="14"/>
      <c r="G124" s="14"/>
      <c r="H124" s="14"/>
    </row>
    <row r="125" spans="1:11" s="11" customFormat="1" x14ac:dyDescent="0.3">
      <c r="B125" s="14"/>
      <c r="C125" s="14"/>
      <c r="D125" s="14"/>
      <c r="F125" s="14"/>
      <c r="G125" s="14"/>
      <c r="H125" s="14"/>
    </row>
    <row r="126" spans="1:11" s="11" customFormat="1" x14ac:dyDescent="0.3">
      <c r="B126" s="14"/>
      <c r="C126" s="14"/>
      <c r="D126" s="14"/>
      <c r="F126" s="14"/>
      <c r="G126" s="14"/>
      <c r="H126" s="14"/>
    </row>
    <row r="127" spans="1:11" s="11" customFormat="1" x14ac:dyDescent="0.3">
      <c r="B127" s="14"/>
      <c r="C127" s="14"/>
      <c r="D127" s="14"/>
      <c r="F127" s="14"/>
      <c r="G127" s="14"/>
      <c r="H127" s="14"/>
    </row>
    <row r="128" spans="1:11" s="11" customFormat="1" x14ac:dyDescent="0.3">
      <c r="B128" s="14"/>
      <c r="C128" s="14"/>
      <c r="D128" s="14"/>
      <c r="F128" s="14"/>
      <c r="G128" s="14"/>
      <c r="H128" s="14"/>
    </row>
    <row r="129" spans="2:8" s="11" customFormat="1" x14ac:dyDescent="0.3">
      <c r="B129" s="12"/>
      <c r="C129" s="12"/>
      <c r="D129" s="12"/>
      <c r="F129" s="14"/>
      <c r="G129" s="14"/>
      <c r="H129" s="14"/>
    </row>
    <row r="130" spans="2:8" s="11" customFormat="1" x14ac:dyDescent="0.3">
      <c r="C130" s="16"/>
      <c r="D130" s="15"/>
      <c r="F130" s="12"/>
      <c r="G130" s="12"/>
      <c r="H130" s="12"/>
    </row>
    <row r="131" spans="2:8" s="11" customFormat="1" x14ac:dyDescent="0.3">
      <c r="C131" s="16"/>
      <c r="D131" s="15"/>
      <c r="F131" s="16"/>
      <c r="G131" s="16"/>
      <c r="H131" s="15"/>
    </row>
    <row r="132" spans="2:8" s="11" customFormat="1" x14ac:dyDescent="0.3">
      <c r="F132" s="16"/>
      <c r="G132" s="16"/>
      <c r="H132" s="15"/>
    </row>
  </sheetData>
  <mergeCells count="119">
    <mergeCell ref="B23:J23"/>
    <mergeCell ref="B2:J2"/>
    <mergeCell ref="B3:C3"/>
    <mergeCell ref="B4:C4"/>
    <mergeCell ref="B5:C5"/>
    <mergeCell ref="B6:C6"/>
    <mergeCell ref="B22:J22"/>
    <mergeCell ref="D3:F3"/>
    <mergeCell ref="D6:F6"/>
    <mergeCell ref="D4:F4"/>
    <mergeCell ref="D5:F5"/>
    <mergeCell ref="D17:F17"/>
    <mergeCell ref="B18:C18"/>
    <mergeCell ref="D9:F9"/>
    <mergeCell ref="B19:J19"/>
    <mergeCell ref="D18:F18"/>
    <mergeCell ref="B8:C8"/>
    <mergeCell ref="B9:C9"/>
    <mergeCell ref="D10:H10"/>
    <mergeCell ref="D8:F8"/>
    <mergeCell ref="G17:H17"/>
    <mergeCell ref="B20:J20"/>
    <mergeCell ref="B21:J21"/>
    <mergeCell ref="G18:H18"/>
    <mergeCell ref="C27:J27"/>
    <mergeCell ref="C28:J28"/>
    <mergeCell ref="B58:B63"/>
    <mergeCell ref="B64:B66"/>
    <mergeCell ref="B30:B31"/>
    <mergeCell ref="B32:B36"/>
    <mergeCell ref="B51:C51"/>
    <mergeCell ref="B52:C52"/>
    <mergeCell ref="B41:B43"/>
    <mergeCell ref="B46:B50"/>
    <mergeCell ref="C53:J53"/>
    <mergeCell ref="C54:C66"/>
    <mergeCell ref="F49:F50"/>
    <mergeCell ref="G49:G50"/>
    <mergeCell ref="F30:F31"/>
    <mergeCell ref="E33:E34"/>
    <mergeCell ref="J47:J48"/>
    <mergeCell ref="I44:I45"/>
    <mergeCell ref="J33:J34"/>
    <mergeCell ref="F47:F48"/>
    <mergeCell ref="E47:E48"/>
    <mergeCell ref="C39:J39"/>
    <mergeCell ref="C40:C50"/>
    <mergeCell ref="B44:B45"/>
    <mergeCell ref="F33:F34"/>
    <mergeCell ref="G33:G34"/>
    <mergeCell ref="J35:J36"/>
    <mergeCell ref="C29:C36"/>
    <mergeCell ref="G30:G31"/>
    <mergeCell ref="G35:G36"/>
    <mergeCell ref="B37:C37"/>
    <mergeCell ref="B38:C38"/>
    <mergeCell ref="H30:H31"/>
    <mergeCell ref="E35:E36"/>
    <mergeCell ref="F35:F36"/>
    <mergeCell ref="F44:F45"/>
    <mergeCell ref="G44:G45"/>
    <mergeCell ref="B68:C68"/>
    <mergeCell ref="C69:J69"/>
    <mergeCell ref="C70:C84"/>
    <mergeCell ref="B71:B74"/>
    <mergeCell ref="B75:B77"/>
    <mergeCell ref="B78:B84"/>
    <mergeCell ref="E79:E80"/>
    <mergeCell ref="F79:F80"/>
    <mergeCell ref="J49:J50"/>
    <mergeCell ref="E49:E50"/>
    <mergeCell ref="G47:G48"/>
    <mergeCell ref="B115:C115"/>
    <mergeCell ref="F115:G115"/>
    <mergeCell ref="B98:C98"/>
    <mergeCell ref="B99:C99"/>
    <mergeCell ref="C100:J100"/>
    <mergeCell ref="C101:C110"/>
    <mergeCell ref="B102:B103"/>
    <mergeCell ref="F102:F103"/>
    <mergeCell ref="G102:G103"/>
    <mergeCell ref="H102:H103"/>
    <mergeCell ref="B104:B107"/>
    <mergeCell ref="B108:B110"/>
    <mergeCell ref="B111:C111"/>
    <mergeCell ref="B112:C112"/>
    <mergeCell ref="B55:B57"/>
    <mergeCell ref="G91:G92"/>
    <mergeCell ref="I91:I92"/>
    <mergeCell ref="J65:J66"/>
    <mergeCell ref="E65:E66"/>
    <mergeCell ref="F65:F66"/>
    <mergeCell ref="G65:G66"/>
    <mergeCell ref="E96:E97"/>
    <mergeCell ref="F96:F97"/>
    <mergeCell ref="G96:G97"/>
    <mergeCell ref="B85:C85"/>
    <mergeCell ref="B86:C86"/>
    <mergeCell ref="C87:J87"/>
    <mergeCell ref="C88:C97"/>
    <mergeCell ref="B89:B90"/>
    <mergeCell ref="F89:F90"/>
    <mergeCell ref="G89:G90"/>
    <mergeCell ref="H89:H90"/>
    <mergeCell ref="B91:B92"/>
    <mergeCell ref="F91:F92"/>
    <mergeCell ref="J109:J110"/>
    <mergeCell ref="J79:J80"/>
    <mergeCell ref="B67:C67"/>
    <mergeCell ref="B93:B97"/>
    <mergeCell ref="E94:E95"/>
    <mergeCell ref="F94:F95"/>
    <mergeCell ref="G94:G95"/>
    <mergeCell ref="G79:G80"/>
    <mergeCell ref="J94:J95"/>
    <mergeCell ref="J96:J97"/>
    <mergeCell ref="E109:E110"/>
    <mergeCell ref="F109:F110"/>
    <mergeCell ref="G109:G110"/>
  </mergeCells>
  <phoneticPr fontId="0" type="noConversion"/>
  <printOptions horizontalCentered="1" verticalCentered="1"/>
  <pageMargins left="0.25" right="0.25" top="0.75" bottom="0.75" header="0.3" footer="0.3"/>
  <pageSetup paperSize="9" scale="83" fitToHeight="0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zoomScaleNormal="100" workbookViewId="0">
      <selection activeCell="D1" sqref="D1"/>
    </sheetView>
  </sheetViews>
  <sheetFormatPr defaultRowHeight="14.4" x14ac:dyDescent="0.3"/>
  <cols>
    <col min="1" max="1" width="2" customWidth="1"/>
    <col min="2" max="2" width="7.88671875" customWidth="1"/>
    <col min="4" max="4" width="34.33203125" customWidth="1"/>
    <col min="5" max="5" width="4.33203125" customWidth="1"/>
    <col min="13" max="14" width="18.6640625" customWidth="1"/>
  </cols>
  <sheetData>
    <row r="1" spans="1:15" ht="20.399999999999999" customHeight="1" x14ac:dyDescent="0.3">
      <c r="A1" s="18"/>
      <c r="B1" s="18"/>
      <c r="C1" s="18"/>
      <c r="D1" s="18"/>
      <c r="E1" s="18"/>
      <c r="F1" s="18"/>
      <c r="G1" s="18"/>
      <c r="H1" s="19" t="s">
        <v>145</v>
      </c>
      <c r="I1" s="18"/>
      <c r="J1" s="18"/>
      <c r="K1" s="18"/>
    </row>
    <row r="2" spans="1:15" ht="18" x14ac:dyDescent="0.4">
      <c r="A2" s="18"/>
      <c r="B2" s="181" t="s">
        <v>144</v>
      </c>
      <c r="C2" s="181"/>
      <c r="D2" s="181"/>
      <c r="E2" s="181"/>
      <c r="F2" s="181"/>
      <c r="G2" s="181"/>
      <c r="H2" s="181"/>
      <c r="I2" s="181"/>
      <c r="J2" s="181"/>
      <c r="K2" s="18"/>
    </row>
    <row r="3" spans="1:15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5" ht="15" thickBot="1" x14ac:dyDescent="0.35">
      <c r="A4" s="18"/>
      <c r="B4" s="19" t="s">
        <v>148</v>
      </c>
      <c r="C4" s="18"/>
      <c r="D4" s="18"/>
      <c r="E4" s="18"/>
      <c r="F4" s="18"/>
      <c r="G4" s="18"/>
      <c r="H4" s="18"/>
      <c r="I4" s="18"/>
      <c r="J4" s="18"/>
      <c r="K4" s="18"/>
    </row>
    <row r="5" spans="1:15" s="4" customFormat="1" ht="21" thickBot="1" x14ac:dyDescent="0.35">
      <c r="A5" s="46"/>
      <c r="B5" s="47" t="s">
        <v>0</v>
      </c>
      <c r="C5" s="48" t="s">
        <v>1</v>
      </c>
      <c r="D5" s="49" t="s">
        <v>2</v>
      </c>
      <c r="E5" s="49" t="s">
        <v>3</v>
      </c>
      <c r="F5" s="49" t="s">
        <v>12</v>
      </c>
      <c r="G5" s="49" t="s">
        <v>17</v>
      </c>
      <c r="H5" s="49" t="s">
        <v>4</v>
      </c>
      <c r="I5" s="49" t="s">
        <v>5</v>
      </c>
      <c r="J5" s="49" t="s">
        <v>6</v>
      </c>
      <c r="K5" s="46"/>
      <c r="M5" s="6"/>
      <c r="N5"/>
      <c r="O5"/>
    </row>
    <row r="6" spans="1:15" s="5" customFormat="1" ht="15" thickBot="1" x14ac:dyDescent="0.35">
      <c r="A6" s="50"/>
      <c r="B6" s="51" t="s">
        <v>95</v>
      </c>
      <c r="C6" s="168" t="s">
        <v>73</v>
      </c>
      <c r="D6" s="169"/>
      <c r="E6" s="169"/>
      <c r="F6" s="169"/>
      <c r="G6" s="169"/>
      <c r="H6" s="169"/>
      <c r="I6" s="169"/>
      <c r="J6" s="170"/>
      <c r="K6" s="50"/>
      <c r="M6" s="6"/>
      <c r="N6" s="6"/>
      <c r="O6"/>
    </row>
    <row r="7" spans="1:15" s="5" customFormat="1" ht="15" thickBot="1" x14ac:dyDescent="0.35">
      <c r="A7" s="50"/>
      <c r="B7" s="52" t="s">
        <v>94</v>
      </c>
      <c r="C7" s="168" t="s">
        <v>78</v>
      </c>
      <c r="D7" s="169"/>
      <c r="E7" s="169"/>
      <c r="F7" s="169"/>
      <c r="G7" s="169"/>
      <c r="H7" s="169"/>
      <c r="I7" s="169"/>
      <c r="J7" s="170"/>
      <c r="K7" s="50"/>
      <c r="N7"/>
      <c r="O7"/>
    </row>
    <row r="8" spans="1:15" ht="33.6" thickBot="1" x14ac:dyDescent="0.35">
      <c r="A8" s="18"/>
      <c r="B8" s="53">
        <v>1</v>
      </c>
      <c r="C8" s="171" t="s">
        <v>16</v>
      </c>
      <c r="D8" s="54" t="s">
        <v>135</v>
      </c>
      <c r="E8" s="55" t="s">
        <v>31</v>
      </c>
      <c r="F8" s="56">
        <v>4</v>
      </c>
      <c r="G8" s="56"/>
      <c r="H8" s="56"/>
      <c r="I8" s="56"/>
      <c r="J8" s="56"/>
      <c r="K8" s="18"/>
      <c r="M8" s="2"/>
      <c r="N8" s="8"/>
    </row>
    <row r="9" spans="1:15" ht="12" customHeight="1" x14ac:dyDescent="0.3">
      <c r="A9" s="18"/>
      <c r="B9" s="148" t="s">
        <v>8</v>
      </c>
      <c r="C9" s="172"/>
      <c r="D9" s="57" t="s">
        <v>15</v>
      </c>
      <c r="E9" s="58"/>
      <c r="F9" s="146">
        <f>0.08*F8</f>
        <v>0.32</v>
      </c>
      <c r="G9" s="146"/>
      <c r="H9" s="146">
        <f>F9*G9</f>
        <v>0</v>
      </c>
      <c r="I9" s="59"/>
      <c r="J9" s="59"/>
      <c r="K9" s="18"/>
      <c r="M9" s="2"/>
      <c r="N9" s="1"/>
      <c r="O9" s="2"/>
    </row>
    <row r="10" spans="1:15" ht="10.5" customHeight="1" thickBot="1" x14ac:dyDescent="0.35">
      <c r="A10" s="18"/>
      <c r="B10" s="148"/>
      <c r="C10" s="172"/>
      <c r="D10" s="60" t="s">
        <v>74</v>
      </c>
      <c r="E10" s="61" t="s">
        <v>9</v>
      </c>
      <c r="F10" s="147"/>
      <c r="G10" s="147"/>
      <c r="H10" s="147"/>
      <c r="I10" s="59"/>
      <c r="J10" s="59"/>
      <c r="K10" s="18"/>
      <c r="M10" s="2"/>
      <c r="N10" s="9"/>
      <c r="O10" s="2"/>
    </row>
    <row r="11" spans="1:15" x14ac:dyDescent="0.3">
      <c r="A11" s="18"/>
      <c r="B11" s="148" t="s">
        <v>29</v>
      </c>
      <c r="C11" s="172"/>
      <c r="D11" s="57" t="s">
        <v>18</v>
      </c>
      <c r="E11" s="62"/>
      <c r="F11" s="63"/>
      <c r="G11" s="64"/>
      <c r="H11" s="63"/>
      <c r="I11" s="59"/>
      <c r="J11" s="65"/>
      <c r="K11" s="18"/>
      <c r="M11" s="2"/>
      <c r="N11" s="2"/>
      <c r="O11" s="3"/>
    </row>
    <row r="12" spans="1:15" x14ac:dyDescent="0.3">
      <c r="A12" s="18"/>
      <c r="B12" s="148"/>
      <c r="C12" s="172"/>
      <c r="D12" s="60" t="s">
        <v>75</v>
      </c>
      <c r="E12" s="154" t="s">
        <v>11</v>
      </c>
      <c r="F12" s="156">
        <f>D13*F8</f>
        <v>0.32</v>
      </c>
      <c r="G12" s="201"/>
      <c r="H12" s="42"/>
      <c r="I12" s="59"/>
      <c r="J12" s="149">
        <f>F12*G12</f>
        <v>0</v>
      </c>
      <c r="K12" s="18"/>
      <c r="N12" s="2"/>
      <c r="O12" s="2"/>
    </row>
    <row r="13" spans="1:15" x14ac:dyDescent="0.3">
      <c r="A13" s="18"/>
      <c r="B13" s="148"/>
      <c r="C13" s="172"/>
      <c r="D13" s="66">
        <v>0.08</v>
      </c>
      <c r="E13" s="155"/>
      <c r="F13" s="156"/>
      <c r="G13" s="202"/>
      <c r="H13" s="67"/>
      <c r="I13" s="59"/>
      <c r="J13" s="150"/>
      <c r="K13" s="18"/>
      <c r="N13" s="6"/>
    </row>
    <row r="14" spans="1:15" x14ac:dyDescent="0.3">
      <c r="A14" s="18"/>
      <c r="B14" s="148"/>
      <c r="C14" s="172"/>
      <c r="D14" s="60" t="s">
        <v>77</v>
      </c>
      <c r="E14" s="154" t="s">
        <v>76</v>
      </c>
      <c r="F14" s="165">
        <f>D15</f>
        <v>45</v>
      </c>
      <c r="G14" s="165"/>
      <c r="H14" s="67"/>
      <c r="I14" s="59"/>
      <c r="J14" s="158">
        <f>F14*G14</f>
        <v>0</v>
      </c>
      <c r="K14" s="18"/>
      <c r="N14" s="6"/>
      <c r="O14" s="6"/>
    </row>
    <row r="15" spans="1:15" ht="15" thickBot="1" x14ac:dyDescent="0.35">
      <c r="A15" s="18"/>
      <c r="B15" s="153"/>
      <c r="C15" s="173"/>
      <c r="D15" s="125">
        <v>45</v>
      </c>
      <c r="E15" s="161"/>
      <c r="F15" s="162"/>
      <c r="G15" s="162"/>
      <c r="H15" s="42"/>
      <c r="I15" s="69"/>
      <c r="J15" s="159"/>
      <c r="K15" s="18"/>
    </row>
    <row r="16" spans="1:15" s="10" customFormat="1" ht="21.75" customHeight="1" x14ac:dyDescent="0.3">
      <c r="A16" s="126"/>
      <c r="B16" s="151" t="s">
        <v>23</v>
      </c>
      <c r="C16" s="152"/>
      <c r="D16" s="70">
        <f>SUM(H16:J16)</f>
        <v>0</v>
      </c>
      <c r="E16" s="71"/>
      <c r="F16" s="71"/>
      <c r="G16" s="72"/>
      <c r="H16" s="73">
        <f>SUM(H9:H15)</f>
        <v>0</v>
      </c>
      <c r="I16" s="73">
        <f>SUM(I9:I15)</f>
        <v>0</v>
      </c>
      <c r="J16" s="73">
        <f>SUM(J9:J15)</f>
        <v>0</v>
      </c>
      <c r="K16" s="126"/>
      <c r="N16" s="6"/>
    </row>
    <row r="17" spans="1:15" s="10" customFormat="1" ht="14.25" customHeight="1" thickBot="1" x14ac:dyDescent="0.35">
      <c r="A17" s="126"/>
      <c r="B17" s="166" t="s">
        <v>25</v>
      </c>
      <c r="C17" s="167"/>
      <c r="D17" s="74">
        <f>SUM(H17:J17)</f>
        <v>0</v>
      </c>
      <c r="E17" s="83"/>
      <c r="F17" s="83"/>
      <c r="G17" s="84"/>
      <c r="H17" s="74">
        <f>H16</f>
        <v>0</v>
      </c>
      <c r="I17" s="74">
        <f>I16</f>
        <v>0</v>
      </c>
      <c r="J17" s="74">
        <f>J16</f>
        <v>0</v>
      </c>
      <c r="K17" s="126"/>
      <c r="N17" s="6"/>
      <c r="O17" s="6"/>
    </row>
    <row r="18" spans="1:15" ht="15" thickBot="1" x14ac:dyDescent="0.35">
      <c r="A18" s="18"/>
      <c r="B18" s="77" t="s">
        <v>93</v>
      </c>
      <c r="C18" s="168" t="s">
        <v>79</v>
      </c>
      <c r="D18" s="169"/>
      <c r="E18" s="169"/>
      <c r="F18" s="169"/>
      <c r="G18" s="169"/>
      <c r="H18" s="169"/>
      <c r="I18" s="169"/>
      <c r="J18" s="170"/>
      <c r="K18" s="18"/>
    </row>
    <row r="19" spans="1:15" ht="41.4" thickBot="1" x14ac:dyDescent="0.35">
      <c r="A19" s="18"/>
      <c r="B19" s="53">
        <v>1</v>
      </c>
      <c r="C19" s="171" t="s">
        <v>16</v>
      </c>
      <c r="D19" s="54" t="s">
        <v>136</v>
      </c>
      <c r="E19" s="55" t="s">
        <v>80</v>
      </c>
      <c r="F19" s="56">
        <v>144</v>
      </c>
      <c r="G19" s="56"/>
      <c r="H19" s="56"/>
      <c r="I19" s="56"/>
      <c r="J19" s="56"/>
      <c r="K19" s="18"/>
    </row>
    <row r="20" spans="1:15" x14ac:dyDescent="0.3">
      <c r="A20" s="18"/>
      <c r="B20" s="148" t="s">
        <v>8</v>
      </c>
      <c r="C20" s="172"/>
      <c r="D20" s="57" t="s">
        <v>15</v>
      </c>
      <c r="E20" s="58"/>
      <c r="F20" s="146">
        <f>3*(144/24)</f>
        <v>18</v>
      </c>
      <c r="G20" s="146"/>
      <c r="H20" s="146">
        <f>F20*G20</f>
        <v>0</v>
      </c>
      <c r="I20" s="59"/>
      <c r="J20" s="59"/>
      <c r="K20" s="18"/>
    </row>
    <row r="21" spans="1:15" ht="15" thickBot="1" x14ac:dyDescent="0.35">
      <c r="A21" s="18"/>
      <c r="B21" s="148"/>
      <c r="C21" s="172"/>
      <c r="D21" s="60" t="s">
        <v>81</v>
      </c>
      <c r="E21" s="61" t="s">
        <v>9</v>
      </c>
      <c r="F21" s="147"/>
      <c r="G21" s="147"/>
      <c r="H21" s="147"/>
      <c r="I21" s="59"/>
      <c r="J21" s="59"/>
      <c r="K21" s="18"/>
    </row>
    <row r="22" spans="1:15" x14ac:dyDescent="0.3">
      <c r="A22" s="18"/>
      <c r="B22" s="148" t="s">
        <v>29</v>
      </c>
      <c r="C22" s="172"/>
      <c r="D22" s="57" t="s">
        <v>18</v>
      </c>
      <c r="E22" s="62"/>
      <c r="F22" s="63"/>
      <c r="G22" s="79"/>
      <c r="H22" s="64"/>
      <c r="I22" s="59"/>
      <c r="J22" s="65"/>
      <c r="K22" s="18"/>
    </row>
    <row r="23" spans="1:15" x14ac:dyDescent="0.3">
      <c r="A23" s="18"/>
      <c r="B23" s="148"/>
      <c r="C23" s="172"/>
      <c r="D23" s="60" t="s">
        <v>75</v>
      </c>
      <c r="E23" s="154" t="s">
        <v>11</v>
      </c>
      <c r="F23" s="156">
        <f>D24*F19/24</f>
        <v>0.48</v>
      </c>
      <c r="G23" s="156"/>
      <c r="H23" s="42"/>
      <c r="I23" s="59"/>
      <c r="J23" s="149">
        <f>F23*G23</f>
        <v>0</v>
      </c>
      <c r="K23" s="18"/>
    </row>
    <row r="24" spans="1:15" x14ac:dyDescent="0.3">
      <c r="A24" s="18"/>
      <c r="B24" s="148"/>
      <c r="C24" s="172"/>
      <c r="D24" s="66">
        <v>0.08</v>
      </c>
      <c r="E24" s="155"/>
      <c r="F24" s="156"/>
      <c r="G24" s="157"/>
      <c r="H24" s="67"/>
      <c r="I24" s="59"/>
      <c r="J24" s="150"/>
      <c r="K24" s="18"/>
    </row>
    <row r="25" spans="1:15" x14ac:dyDescent="0.3">
      <c r="A25" s="18"/>
      <c r="B25" s="148"/>
      <c r="C25" s="172"/>
      <c r="D25" s="60" t="s">
        <v>82</v>
      </c>
      <c r="E25" s="154" t="s">
        <v>76</v>
      </c>
      <c r="F25" s="165">
        <f>D26*F19/24</f>
        <v>270</v>
      </c>
      <c r="G25" s="165"/>
      <c r="H25" s="67"/>
      <c r="I25" s="59"/>
      <c r="J25" s="158">
        <f>F25*G25</f>
        <v>0</v>
      </c>
      <c r="K25" s="18"/>
    </row>
    <row r="26" spans="1:15" ht="15" thickBot="1" x14ac:dyDescent="0.35">
      <c r="A26" s="18"/>
      <c r="B26" s="153"/>
      <c r="C26" s="173"/>
      <c r="D26" s="125">
        <v>45</v>
      </c>
      <c r="E26" s="161"/>
      <c r="F26" s="162"/>
      <c r="G26" s="162"/>
      <c r="H26" s="42"/>
      <c r="I26" s="69"/>
      <c r="J26" s="159"/>
      <c r="K26" s="18"/>
    </row>
    <row r="27" spans="1:15" s="10" customFormat="1" ht="23.25" customHeight="1" x14ac:dyDescent="0.3">
      <c r="A27" s="126"/>
      <c r="B27" s="151" t="s">
        <v>23</v>
      </c>
      <c r="C27" s="152"/>
      <c r="D27" s="70">
        <f>SUM(H27:J27)</f>
        <v>0</v>
      </c>
      <c r="E27" s="71"/>
      <c r="F27" s="71"/>
      <c r="G27" s="72"/>
      <c r="H27" s="73">
        <f>SUM(H20:H25)</f>
        <v>0</v>
      </c>
      <c r="I27" s="73">
        <f>SUM(I22:I26)</f>
        <v>0</v>
      </c>
      <c r="J27" s="73">
        <f>SUM(J22:J26)</f>
        <v>0</v>
      </c>
      <c r="K27" s="126"/>
    </row>
    <row r="28" spans="1:15" s="10" customFormat="1" ht="12.75" customHeight="1" thickBot="1" x14ac:dyDescent="0.35">
      <c r="A28" s="126"/>
      <c r="B28" s="166" t="s">
        <v>25</v>
      </c>
      <c r="C28" s="167"/>
      <c r="D28" s="74">
        <f>SUM(H28:J28)</f>
        <v>0</v>
      </c>
      <c r="E28" s="83"/>
      <c r="F28" s="83"/>
      <c r="G28" s="84"/>
      <c r="H28" s="74">
        <f>H27</f>
        <v>0</v>
      </c>
      <c r="I28" s="74">
        <f>I27</f>
        <v>0</v>
      </c>
      <c r="J28" s="74">
        <f>J27</f>
        <v>0</v>
      </c>
      <c r="K28" s="126"/>
    </row>
    <row r="29" spans="1:15" x14ac:dyDescent="0.3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0" spans="1:15" x14ac:dyDescent="0.3">
      <c r="A30" s="18"/>
      <c r="B30" s="18"/>
      <c r="C30" s="18"/>
      <c r="D30" s="18"/>
      <c r="E30" s="18"/>
      <c r="F30" s="18"/>
      <c r="G30" s="18"/>
      <c r="H30" s="122" t="s">
        <v>4</v>
      </c>
      <c r="I30" s="122" t="s">
        <v>5</v>
      </c>
      <c r="J30" s="122" t="s">
        <v>6</v>
      </c>
      <c r="K30" s="18"/>
    </row>
    <row r="31" spans="1:15" x14ac:dyDescent="0.3">
      <c r="A31" s="18"/>
      <c r="B31" s="174" t="s">
        <v>140</v>
      </c>
      <c r="C31" s="174"/>
      <c r="D31" s="123">
        <f>SUM(H31:J31)</f>
        <v>0</v>
      </c>
      <c r="E31" s="124"/>
      <c r="F31" s="175" t="s">
        <v>124</v>
      </c>
      <c r="G31" s="176"/>
      <c r="H31" s="32">
        <f>SUM(H27,H16)</f>
        <v>0</v>
      </c>
      <c r="I31" s="32">
        <f>SUM(I27,I16)</f>
        <v>0</v>
      </c>
      <c r="J31" s="32">
        <f>SUM(J27,J16)</f>
        <v>0</v>
      </c>
      <c r="K31" s="18"/>
    </row>
  </sheetData>
  <mergeCells count="38">
    <mergeCell ref="B2:J2"/>
    <mergeCell ref="C6:J6"/>
    <mergeCell ref="C7:J7"/>
    <mergeCell ref="C8:C15"/>
    <mergeCell ref="B9:B10"/>
    <mergeCell ref="F9:F10"/>
    <mergeCell ref="G9:G10"/>
    <mergeCell ref="H9:H10"/>
    <mergeCell ref="B11:B15"/>
    <mergeCell ref="E12:E13"/>
    <mergeCell ref="G12:G13"/>
    <mergeCell ref="J12:J13"/>
    <mergeCell ref="E14:E15"/>
    <mergeCell ref="F14:F15"/>
    <mergeCell ref="G14:G15"/>
    <mergeCell ref="J14:J15"/>
    <mergeCell ref="F12:F13"/>
    <mergeCell ref="B16:C16"/>
    <mergeCell ref="B17:C17"/>
    <mergeCell ref="C18:J18"/>
    <mergeCell ref="C19:C26"/>
    <mergeCell ref="B20:B21"/>
    <mergeCell ref="F20:F21"/>
    <mergeCell ref="G20:G21"/>
    <mergeCell ref="H20:H21"/>
    <mergeCell ref="E23:E24"/>
    <mergeCell ref="B22:B26"/>
    <mergeCell ref="G23:G24"/>
    <mergeCell ref="B31:C31"/>
    <mergeCell ref="F31:G31"/>
    <mergeCell ref="B28:C28"/>
    <mergeCell ref="B27:C27"/>
    <mergeCell ref="J23:J24"/>
    <mergeCell ref="E25:E26"/>
    <mergeCell ref="F25:F26"/>
    <mergeCell ref="G25:G26"/>
    <mergeCell ref="J25:J26"/>
    <mergeCell ref="F23:F24"/>
  </mergeCells>
  <phoneticPr fontId="0" type="noConversion"/>
  <printOptions horizontalCentered="1"/>
  <pageMargins left="1.1023622047244095" right="0.51181102362204722" top="0.74803149606299213" bottom="0.74803149606299213" header="0" footer="0"/>
  <pageSetup paperSize="9" scale="76" fitToHeight="0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3"/>
  <sheetViews>
    <sheetView topLeftCell="A52" workbookViewId="0">
      <selection activeCell="B2" sqref="B2:J2"/>
    </sheetView>
  </sheetViews>
  <sheetFormatPr defaultRowHeight="14.4" x14ac:dyDescent="0.3"/>
  <cols>
    <col min="1" max="1" width="2" customWidth="1"/>
    <col min="2" max="2" width="7.88671875" customWidth="1"/>
    <col min="4" max="4" width="34.33203125" customWidth="1"/>
    <col min="5" max="5" width="4.33203125" customWidth="1"/>
  </cols>
  <sheetData>
    <row r="1" spans="1:11" ht="20.399999999999999" customHeight="1" x14ac:dyDescent="0.3">
      <c r="A1" s="18"/>
      <c r="B1" s="18"/>
      <c r="C1" s="18"/>
      <c r="D1" s="18"/>
      <c r="E1" s="18"/>
      <c r="F1" s="18"/>
      <c r="G1" s="18"/>
      <c r="H1" s="19" t="s">
        <v>145</v>
      </c>
      <c r="I1" s="18"/>
      <c r="J1" s="18"/>
      <c r="K1" s="18"/>
    </row>
    <row r="2" spans="1:11" ht="18" x14ac:dyDescent="0.4">
      <c r="A2" s="18"/>
      <c r="B2" s="181" t="s">
        <v>144</v>
      </c>
      <c r="C2" s="181"/>
      <c r="D2" s="181"/>
      <c r="E2" s="181"/>
      <c r="F2" s="181"/>
      <c r="G2" s="181"/>
      <c r="H2" s="181"/>
      <c r="I2" s="181"/>
      <c r="J2" s="181"/>
      <c r="K2" s="18"/>
    </row>
    <row r="3" spans="1:11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1" ht="15" thickBot="1" x14ac:dyDescent="0.35">
      <c r="A4" s="18"/>
      <c r="B4" s="19" t="s">
        <v>149</v>
      </c>
      <c r="C4" s="18"/>
      <c r="D4" s="18"/>
      <c r="E4" s="18"/>
      <c r="F4" s="18"/>
      <c r="G4" s="18"/>
      <c r="H4" s="18"/>
      <c r="I4" s="18"/>
      <c r="J4" s="18"/>
      <c r="K4" s="18"/>
    </row>
    <row r="5" spans="1:11" ht="21" thickBot="1" x14ac:dyDescent="0.35">
      <c r="A5" s="46"/>
      <c r="B5" s="47" t="s">
        <v>0</v>
      </c>
      <c r="C5" s="48" t="s">
        <v>1</v>
      </c>
      <c r="D5" s="49" t="s">
        <v>2</v>
      </c>
      <c r="E5" s="49" t="s">
        <v>3</v>
      </c>
      <c r="F5" s="49" t="s">
        <v>12</v>
      </c>
      <c r="G5" s="49" t="s">
        <v>17</v>
      </c>
      <c r="H5" s="49" t="s">
        <v>4</v>
      </c>
      <c r="I5" s="49" t="s">
        <v>5</v>
      </c>
      <c r="J5" s="49" t="s">
        <v>6</v>
      </c>
      <c r="K5" s="18"/>
    </row>
    <row r="6" spans="1:11" ht="15" thickBot="1" x14ac:dyDescent="0.35">
      <c r="A6" s="50"/>
      <c r="B6" s="51" t="s">
        <v>92</v>
      </c>
      <c r="C6" s="168" t="s">
        <v>83</v>
      </c>
      <c r="D6" s="169"/>
      <c r="E6" s="169"/>
      <c r="F6" s="169"/>
      <c r="G6" s="169"/>
      <c r="H6" s="169"/>
      <c r="I6" s="169"/>
      <c r="J6" s="170"/>
      <c r="K6" s="18"/>
    </row>
    <row r="7" spans="1:11" ht="15" thickBot="1" x14ac:dyDescent="0.35">
      <c r="A7" s="50"/>
      <c r="B7" s="52" t="s">
        <v>89</v>
      </c>
      <c r="C7" s="168" t="s">
        <v>85</v>
      </c>
      <c r="D7" s="169"/>
      <c r="E7" s="169"/>
      <c r="F7" s="169"/>
      <c r="G7" s="169"/>
      <c r="H7" s="169"/>
      <c r="I7" s="169"/>
      <c r="J7" s="170"/>
      <c r="K7" s="18"/>
    </row>
    <row r="8" spans="1:11" ht="21" thickBot="1" x14ac:dyDescent="0.35">
      <c r="A8" s="18"/>
      <c r="B8" s="53">
        <v>1</v>
      </c>
      <c r="C8" s="171" t="s">
        <v>16</v>
      </c>
      <c r="D8" s="54" t="s">
        <v>84</v>
      </c>
      <c r="E8" s="55" t="s">
        <v>70</v>
      </c>
      <c r="F8" s="56">
        <v>5</v>
      </c>
      <c r="G8" s="56"/>
      <c r="H8" s="56"/>
      <c r="I8" s="56"/>
      <c r="J8" s="56"/>
      <c r="K8" s="18"/>
    </row>
    <row r="9" spans="1:11" x14ac:dyDescent="0.3">
      <c r="A9" s="18"/>
      <c r="B9" s="148" t="s">
        <v>8</v>
      </c>
      <c r="C9" s="172"/>
      <c r="D9" s="57" t="s">
        <v>15</v>
      </c>
      <c r="E9" s="58"/>
      <c r="F9" s="146">
        <f>1*F8</f>
        <v>5</v>
      </c>
      <c r="G9" s="146"/>
      <c r="H9" s="146">
        <f>F9*G9</f>
        <v>0</v>
      </c>
      <c r="I9" s="59"/>
      <c r="J9" s="59"/>
      <c r="K9" s="18"/>
    </row>
    <row r="10" spans="1:11" ht="12" customHeight="1" thickBot="1" x14ac:dyDescent="0.35">
      <c r="A10" s="18"/>
      <c r="B10" s="148"/>
      <c r="C10" s="172"/>
      <c r="D10" s="60" t="s">
        <v>87</v>
      </c>
      <c r="E10" s="61" t="s">
        <v>9</v>
      </c>
      <c r="F10" s="147"/>
      <c r="G10" s="147"/>
      <c r="H10" s="147"/>
      <c r="I10" s="59"/>
      <c r="J10" s="59"/>
      <c r="K10" s="18"/>
    </row>
    <row r="11" spans="1:11" x14ac:dyDescent="0.3">
      <c r="A11" s="18"/>
      <c r="B11" s="148" t="s">
        <v>10</v>
      </c>
      <c r="C11" s="172"/>
      <c r="D11" s="57" t="s">
        <v>30</v>
      </c>
      <c r="E11" s="58"/>
      <c r="F11" s="78"/>
      <c r="G11" s="78"/>
      <c r="H11" s="18"/>
      <c r="I11" s="65"/>
      <c r="J11" s="110"/>
      <c r="K11" s="18"/>
    </row>
    <row r="12" spans="1:11" ht="15" thickBot="1" x14ac:dyDescent="0.35">
      <c r="A12" s="18"/>
      <c r="B12" s="148"/>
      <c r="C12" s="172"/>
      <c r="D12" s="66" t="s">
        <v>86</v>
      </c>
      <c r="E12" s="85" t="s">
        <v>70</v>
      </c>
      <c r="F12" s="79">
        <v>2</v>
      </c>
      <c r="G12" s="81"/>
      <c r="H12" s="18"/>
      <c r="I12" s="127">
        <f>F12*G12</f>
        <v>0</v>
      </c>
      <c r="J12" s="18"/>
      <c r="K12" s="112"/>
    </row>
    <row r="13" spans="1:11" x14ac:dyDescent="0.3">
      <c r="A13" s="18"/>
      <c r="B13" s="148" t="s">
        <v>29</v>
      </c>
      <c r="C13" s="172"/>
      <c r="D13" s="57" t="s">
        <v>18</v>
      </c>
      <c r="E13" s="62"/>
      <c r="F13" s="63"/>
      <c r="G13" s="64"/>
      <c r="H13" s="64"/>
      <c r="I13" s="59"/>
      <c r="J13" s="65"/>
      <c r="K13" s="18"/>
    </row>
    <row r="14" spans="1:11" x14ac:dyDescent="0.3">
      <c r="A14" s="18"/>
      <c r="B14" s="148"/>
      <c r="C14" s="172"/>
      <c r="D14" s="54" t="s">
        <v>72</v>
      </c>
      <c r="E14" s="154" t="s">
        <v>11</v>
      </c>
      <c r="F14" s="156">
        <f>D15*F8</f>
        <v>2</v>
      </c>
      <c r="G14" s="156"/>
      <c r="H14" s="42"/>
      <c r="I14" s="59"/>
      <c r="J14" s="149">
        <f>F14*G14</f>
        <v>0</v>
      </c>
      <c r="K14" s="18"/>
    </row>
    <row r="15" spans="1:11" ht="15" thickBot="1" x14ac:dyDescent="0.35">
      <c r="A15" s="18"/>
      <c r="B15" s="148"/>
      <c r="C15" s="173"/>
      <c r="D15" s="66">
        <v>0.4</v>
      </c>
      <c r="E15" s="154"/>
      <c r="F15" s="156"/>
      <c r="G15" s="156"/>
      <c r="H15" s="67"/>
      <c r="I15" s="59"/>
      <c r="J15" s="150"/>
      <c r="K15" s="18"/>
    </row>
    <row r="16" spans="1:11" ht="22.5" customHeight="1" x14ac:dyDescent="0.3">
      <c r="A16" s="126"/>
      <c r="B16" s="151" t="s">
        <v>23</v>
      </c>
      <c r="C16" s="152"/>
      <c r="D16" s="70">
        <f>SUM(H16:J16)</f>
        <v>0</v>
      </c>
      <c r="E16" s="115"/>
      <c r="F16" s="115"/>
      <c r="G16" s="116"/>
      <c r="H16" s="73">
        <f>SUM(H9:H15)</f>
        <v>0</v>
      </c>
      <c r="I16" s="73">
        <f>SUM(I9:I15)</f>
        <v>0</v>
      </c>
      <c r="J16" s="73">
        <f>SUM(J9:J15)</f>
        <v>0</v>
      </c>
      <c r="K16" s="18"/>
    </row>
    <row r="17" spans="1:11" ht="15" thickBot="1" x14ac:dyDescent="0.35">
      <c r="A17" s="126"/>
      <c r="B17" s="166" t="s">
        <v>25</v>
      </c>
      <c r="C17" s="167"/>
      <c r="D17" s="74">
        <f>SUM(H17:J17)</f>
        <v>0</v>
      </c>
      <c r="E17" s="83"/>
      <c r="F17" s="83"/>
      <c r="G17" s="84"/>
      <c r="H17" s="74">
        <f>H16</f>
        <v>0</v>
      </c>
      <c r="I17" s="74">
        <f>I16-I12</f>
        <v>0</v>
      </c>
      <c r="J17" s="74">
        <f>J16</f>
        <v>0</v>
      </c>
      <c r="K17" s="18"/>
    </row>
    <row r="18" spans="1:11" ht="15" thickBot="1" x14ac:dyDescent="0.35">
      <c r="A18" s="18"/>
      <c r="B18" s="77" t="s">
        <v>88</v>
      </c>
      <c r="C18" s="168" t="s">
        <v>137</v>
      </c>
      <c r="D18" s="169"/>
      <c r="E18" s="169"/>
      <c r="F18" s="169"/>
      <c r="G18" s="169"/>
      <c r="H18" s="169"/>
      <c r="I18" s="169"/>
      <c r="J18" s="170"/>
      <c r="K18" s="18"/>
    </row>
    <row r="19" spans="1:11" ht="31.2" thickBot="1" x14ac:dyDescent="0.35">
      <c r="A19" s="18"/>
      <c r="B19" s="53">
        <v>1</v>
      </c>
      <c r="C19" s="171" t="s">
        <v>16</v>
      </c>
      <c r="D19" s="54" t="s">
        <v>138</v>
      </c>
      <c r="E19" s="55" t="s">
        <v>80</v>
      </c>
      <c r="F19" s="56">
        <v>144</v>
      </c>
      <c r="G19" s="56"/>
      <c r="H19" s="56"/>
      <c r="I19" s="56"/>
      <c r="J19" s="56"/>
      <c r="K19" s="18"/>
    </row>
    <row r="20" spans="1:11" x14ac:dyDescent="0.3">
      <c r="A20" s="18"/>
      <c r="B20" s="148" t="s">
        <v>8</v>
      </c>
      <c r="C20" s="172"/>
      <c r="D20" s="57" t="s">
        <v>15</v>
      </c>
      <c r="E20" s="58"/>
      <c r="F20" s="146">
        <f>3*(144/24)</f>
        <v>18</v>
      </c>
      <c r="G20" s="146"/>
      <c r="H20" s="146">
        <f>F20*G20</f>
        <v>0</v>
      </c>
      <c r="I20" s="59"/>
      <c r="J20" s="59"/>
      <c r="K20" s="18"/>
    </row>
    <row r="21" spans="1:11" ht="15" thickBot="1" x14ac:dyDescent="0.35">
      <c r="A21" s="18"/>
      <c r="B21" s="148"/>
      <c r="C21" s="172"/>
      <c r="D21" s="60" t="s">
        <v>81</v>
      </c>
      <c r="E21" s="61" t="s">
        <v>9</v>
      </c>
      <c r="F21" s="147"/>
      <c r="G21" s="147"/>
      <c r="H21" s="147"/>
      <c r="I21" s="59"/>
      <c r="J21" s="59"/>
      <c r="K21" s="18"/>
    </row>
    <row r="22" spans="1:11" x14ac:dyDescent="0.3">
      <c r="A22" s="18"/>
      <c r="B22" s="148" t="s">
        <v>29</v>
      </c>
      <c r="C22" s="172"/>
      <c r="D22" s="57" t="s">
        <v>18</v>
      </c>
      <c r="E22" s="62"/>
      <c r="F22" s="63"/>
      <c r="G22" s="64"/>
      <c r="H22" s="64"/>
      <c r="I22" s="59"/>
      <c r="J22" s="65"/>
      <c r="K22" s="18"/>
    </row>
    <row r="23" spans="1:11" x14ac:dyDescent="0.3">
      <c r="A23" s="18"/>
      <c r="B23" s="148"/>
      <c r="C23" s="172"/>
      <c r="D23" s="60" t="s">
        <v>75</v>
      </c>
      <c r="E23" s="154" t="s">
        <v>11</v>
      </c>
      <c r="F23" s="156">
        <f>D24*F19/24</f>
        <v>0.48</v>
      </c>
      <c r="G23" s="156"/>
      <c r="H23" s="42"/>
      <c r="I23" s="59"/>
      <c r="J23" s="149">
        <f>F23*G23</f>
        <v>0</v>
      </c>
      <c r="K23" s="18"/>
    </row>
    <row r="24" spans="1:11" x14ac:dyDescent="0.3">
      <c r="A24" s="18"/>
      <c r="B24" s="148"/>
      <c r="C24" s="172"/>
      <c r="D24" s="66">
        <v>0.08</v>
      </c>
      <c r="E24" s="155"/>
      <c r="F24" s="156"/>
      <c r="G24" s="157"/>
      <c r="H24" s="67"/>
      <c r="I24" s="59"/>
      <c r="J24" s="150"/>
      <c r="K24" s="18"/>
    </row>
    <row r="25" spans="1:11" x14ac:dyDescent="0.3">
      <c r="A25" s="18"/>
      <c r="B25" s="148"/>
      <c r="C25" s="172"/>
      <c r="D25" s="60" t="s">
        <v>82</v>
      </c>
      <c r="E25" s="154" t="s">
        <v>76</v>
      </c>
      <c r="F25" s="165">
        <f>D26*F19/24</f>
        <v>270</v>
      </c>
      <c r="G25" s="165"/>
      <c r="H25" s="67"/>
      <c r="I25" s="59"/>
      <c r="J25" s="158">
        <f>F25*G25</f>
        <v>0</v>
      </c>
      <c r="K25" s="18"/>
    </row>
    <row r="26" spans="1:11" ht="15" thickBot="1" x14ac:dyDescent="0.35">
      <c r="A26" s="18"/>
      <c r="B26" s="153"/>
      <c r="C26" s="173"/>
      <c r="D26" s="125">
        <v>45</v>
      </c>
      <c r="E26" s="161"/>
      <c r="F26" s="162"/>
      <c r="G26" s="162"/>
      <c r="H26" s="42"/>
      <c r="I26" s="69"/>
      <c r="J26" s="159"/>
      <c r="K26" s="18"/>
    </row>
    <row r="27" spans="1:11" ht="19.5" customHeight="1" x14ac:dyDescent="0.3">
      <c r="A27" s="126"/>
      <c r="B27" s="151" t="s">
        <v>23</v>
      </c>
      <c r="C27" s="152"/>
      <c r="D27" s="70">
        <f>SUM(H27:J27)</f>
        <v>0</v>
      </c>
      <c r="E27" s="71"/>
      <c r="F27" s="71"/>
      <c r="G27" s="72"/>
      <c r="H27" s="73">
        <f>SUM(H20)</f>
        <v>0</v>
      </c>
      <c r="I27" s="73">
        <f>SUM(I22:I26)</f>
        <v>0</v>
      </c>
      <c r="J27" s="73">
        <f>SUM(J22:J26)</f>
        <v>0</v>
      </c>
      <c r="K27" s="18"/>
    </row>
    <row r="28" spans="1:11" ht="15" thickBot="1" x14ac:dyDescent="0.35">
      <c r="A28" s="126"/>
      <c r="B28" s="166" t="s">
        <v>25</v>
      </c>
      <c r="C28" s="167"/>
      <c r="D28" s="74">
        <f>SUM(H28:J28)</f>
        <v>0</v>
      </c>
      <c r="E28" s="83"/>
      <c r="F28" s="83"/>
      <c r="G28" s="84"/>
      <c r="H28" s="74">
        <f>H27-H20</f>
        <v>0</v>
      </c>
      <c r="I28" s="74">
        <f>I27</f>
        <v>0</v>
      </c>
      <c r="J28" s="74">
        <f>J27</f>
        <v>0</v>
      </c>
      <c r="K28" s="18"/>
    </row>
    <row r="29" spans="1:11" ht="15" thickBot="1" x14ac:dyDescent="0.35">
      <c r="A29" s="50"/>
      <c r="B29" s="52" t="s">
        <v>90</v>
      </c>
      <c r="C29" s="168" t="s">
        <v>85</v>
      </c>
      <c r="D29" s="169"/>
      <c r="E29" s="169"/>
      <c r="F29" s="169"/>
      <c r="G29" s="169"/>
      <c r="H29" s="169"/>
      <c r="I29" s="169"/>
      <c r="J29" s="170"/>
      <c r="K29" s="18"/>
    </row>
    <row r="30" spans="1:11" ht="21" thickBot="1" x14ac:dyDescent="0.35">
      <c r="A30" s="18"/>
      <c r="B30" s="53">
        <v>1</v>
      </c>
      <c r="C30" s="171" t="s">
        <v>16</v>
      </c>
      <c r="D30" s="54" t="s">
        <v>84</v>
      </c>
      <c r="E30" s="55" t="s">
        <v>70</v>
      </c>
      <c r="F30" s="56">
        <v>5</v>
      </c>
      <c r="G30" s="56"/>
      <c r="H30" s="56"/>
      <c r="I30" s="56"/>
      <c r="J30" s="56"/>
      <c r="K30" s="18"/>
    </row>
    <row r="31" spans="1:11" x14ac:dyDescent="0.3">
      <c r="A31" s="18"/>
      <c r="B31" s="148" t="s">
        <v>8</v>
      </c>
      <c r="C31" s="172"/>
      <c r="D31" s="57" t="s">
        <v>15</v>
      </c>
      <c r="E31" s="58"/>
      <c r="F31" s="146">
        <f>1*F30</f>
        <v>5</v>
      </c>
      <c r="G31" s="146"/>
      <c r="H31" s="146">
        <f>F31*G31</f>
        <v>0</v>
      </c>
      <c r="I31" s="59"/>
      <c r="J31" s="59"/>
      <c r="K31" s="18"/>
    </row>
    <row r="32" spans="1:11" ht="12" customHeight="1" thickBot="1" x14ac:dyDescent="0.35">
      <c r="A32" s="18"/>
      <c r="B32" s="148"/>
      <c r="C32" s="172"/>
      <c r="D32" s="60" t="s">
        <v>87</v>
      </c>
      <c r="E32" s="61" t="s">
        <v>9</v>
      </c>
      <c r="F32" s="147"/>
      <c r="G32" s="147"/>
      <c r="H32" s="147"/>
      <c r="I32" s="59"/>
      <c r="J32" s="59"/>
      <c r="K32" s="18"/>
    </row>
    <row r="33" spans="1:11" x14ac:dyDescent="0.3">
      <c r="A33" s="18"/>
      <c r="B33" s="148" t="s">
        <v>10</v>
      </c>
      <c r="C33" s="172"/>
      <c r="D33" s="57" t="s">
        <v>30</v>
      </c>
      <c r="E33" s="58"/>
      <c r="F33" s="78"/>
      <c r="G33" s="78"/>
      <c r="H33" s="18"/>
      <c r="I33" s="65"/>
      <c r="J33" s="110"/>
      <c r="K33" s="18"/>
    </row>
    <row r="34" spans="1:11" ht="15" thickBot="1" x14ac:dyDescent="0.35">
      <c r="A34" s="18"/>
      <c r="B34" s="148"/>
      <c r="C34" s="172"/>
      <c r="D34" s="66" t="s">
        <v>129</v>
      </c>
      <c r="E34" s="85" t="s">
        <v>52</v>
      </c>
      <c r="F34" s="79">
        <v>2</v>
      </c>
      <c r="G34" s="81"/>
      <c r="H34" s="18"/>
      <c r="I34" s="127">
        <f>F34*G34</f>
        <v>0</v>
      </c>
      <c r="J34" s="18"/>
      <c r="K34" s="112"/>
    </row>
    <row r="35" spans="1:11" x14ac:dyDescent="0.3">
      <c r="A35" s="18"/>
      <c r="B35" s="148" t="s">
        <v>29</v>
      </c>
      <c r="C35" s="172"/>
      <c r="D35" s="57" t="s">
        <v>18</v>
      </c>
      <c r="E35" s="62"/>
      <c r="F35" s="63"/>
      <c r="G35" s="64"/>
      <c r="H35" s="64"/>
      <c r="I35" s="59"/>
      <c r="J35" s="65"/>
      <c r="K35" s="18"/>
    </row>
    <row r="36" spans="1:11" x14ac:dyDescent="0.3">
      <c r="A36" s="18"/>
      <c r="B36" s="148"/>
      <c r="C36" s="172"/>
      <c r="D36" s="54" t="s">
        <v>72</v>
      </c>
      <c r="E36" s="154" t="s">
        <v>11</v>
      </c>
      <c r="F36" s="156">
        <f>D37*F30</f>
        <v>2</v>
      </c>
      <c r="G36" s="156"/>
      <c r="H36" s="42"/>
      <c r="I36" s="59"/>
      <c r="J36" s="149">
        <f>F36*G36</f>
        <v>0</v>
      </c>
      <c r="K36" s="18"/>
    </row>
    <row r="37" spans="1:11" ht="15" thickBot="1" x14ac:dyDescent="0.35">
      <c r="A37" s="18"/>
      <c r="B37" s="148"/>
      <c r="C37" s="173"/>
      <c r="D37" s="66">
        <v>0.4</v>
      </c>
      <c r="E37" s="154"/>
      <c r="F37" s="156"/>
      <c r="G37" s="156"/>
      <c r="H37" s="67"/>
      <c r="I37" s="59"/>
      <c r="J37" s="150"/>
      <c r="K37" s="18"/>
    </row>
    <row r="38" spans="1:11" ht="22.5" customHeight="1" x14ac:dyDescent="0.3">
      <c r="A38" s="126"/>
      <c r="B38" s="151" t="s">
        <v>23</v>
      </c>
      <c r="C38" s="152"/>
      <c r="D38" s="70">
        <f>SUM(H38:J38)</f>
        <v>0</v>
      </c>
      <c r="E38" s="115"/>
      <c r="F38" s="115"/>
      <c r="G38" s="116"/>
      <c r="H38" s="73">
        <f>SUM(H31:H37)</f>
        <v>0</v>
      </c>
      <c r="I38" s="73">
        <f>SUM(I31:I37)</f>
        <v>0</v>
      </c>
      <c r="J38" s="73">
        <f>SUM(J31:J37)</f>
        <v>0</v>
      </c>
      <c r="K38" s="18"/>
    </row>
    <row r="39" spans="1:11" ht="15" thickBot="1" x14ac:dyDescent="0.35">
      <c r="A39" s="126"/>
      <c r="B39" s="166" t="s">
        <v>25</v>
      </c>
      <c r="C39" s="167"/>
      <c r="D39" s="74">
        <f>SUM(H39:J39)</f>
        <v>0</v>
      </c>
      <c r="E39" s="83"/>
      <c r="F39" s="83"/>
      <c r="G39" s="84"/>
      <c r="H39" s="74">
        <f>H38</f>
        <v>0</v>
      </c>
      <c r="I39" s="74">
        <f>I38-I34</f>
        <v>0</v>
      </c>
      <c r="J39" s="74">
        <f>J38</f>
        <v>0</v>
      </c>
      <c r="K39" s="18"/>
    </row>
    <row r="40" spans="1:11" ht="15" thickBot="1" x14ac:dyDescent="0.35">
      <c r="A40" s="18"/>
      <c r="B40" s="77" t="s">
        <v>91</v>
      </c>
      <c r="C40" s="168" t="s">
        <v>137</v>
      </c>
      <c r="D40" s="169"/>
      <c r="E40" s="169"/>
      <c r="F40" s="169"/>
      <c r="G40" s="169"/>
      <c r="H40" s="169"/>
      <c r="I40" s="169"/>
      <c r="J40" s="170"/>
      <c r="K40" s="18"/>
    </row>
    <row r="41" spans="1:11" ht="41.4" thickBot="1" x14ac:dyDescent="0.35">
      <c r="A41" s="18"/>
      <c r="B41" s="53">
        <v>1</v>
      </c>
      <c r="C41" s="171" t="s">
        <v>16</v>
      </c>
      <c r="D41" s="54" t="s">
        <v>139</v>
      </c>
      <c r="E41" s="55" t="s">
        <v>80</v>
      </c>
      <c r="F41" s="56">
        <v>144</v>
      </c>
      <c r="G41" s="56"/>
      <c r="H41" s="56"/>
      <c r="I41" s="56"/>
      <c r="J41" s="56"/>
      <c r="K41" s="18"/>
    </row>
    <row r="42" spans="1:11" x14ac:dyDescent="0.3">
      <c r="A42" s="18"/>
      <c r="B42" s="148" t="s">
        <v>8</v>
      </c>
      <c r="C42" s="172"/>
      <c r="D42" s="57" t="s">
        <v>15</v>
      </c>
      <c r="E42" s="58"/>
      <c r="F42" s="146">
        <f>3*(144/24)</f>
        <v>18</v>
      </c>
      <c r="G42" s="146"/>
      <c r="H42" s="146">
        <f>F42*G42</f>
        <v>0</v>
      </c>
      <c r="I42" s="59"/>
      <c r="J42" s="59"/>
      <c r="K42" s="18"/>
    </row>
    <row r="43" spans="1:11" ht="15" thickBot="1" x14ac:dyDescent="0.35">
      <c r="A43" s="18"/>
      <c r="B43" s="148"/>
      <c r="C43" s="172"/>
      <c r="D43" s="60" t="s">
        <v>81</v>
      </c>
      <c r="E43" s="61" t="s">
        <v>9</v>
      </c>
      <c r="F43" s="147"/>
      <c r="G43" s="147"/>
      <c r="H43" s="147"/>
      <c r="I43" s="59"/>
      <c r="J43" s="59"/>
      <c r="K43" s="18"/>
    </row>
    <row r="44" spans="1:11" x14ac:dyDescent="0.3">
      <c r="A44" s="18"/>
      <c r="B44" s="148" t="s">
        <v>29</v>
      </c>
      <c r="C44" s="172"/>
      <c r="D44" s="57" t="s">
        <v>18</v>
      </c>
      <c r="E44" s="62"/>
      <c r="F44" s="63"/>
      <c r="G44" s="64"/>
      <c r="H44" s="64"/>
      <c r="I44" s="59"/>
      <c r="J44" s="65"/>
      <c r="K44" s="18"/>
    </row>
    <row r="45" spans="1:11" x14ac:dyDescent="0.3">
      <c r="A45" s="18"/>
      <c r="B45" s="148"/>
      <c r="C45" s="172"/>
      <c r="D45" s="60" t="s">
        <v>75</v>
      </c>
      <c r="E45" s="154" t="s">
        <v>11</v>
      </c>
      <c r="F45" s="156">
        <f>D46*F41/24</f>
        <v>0.48</v>
      </c>
      <c r="G45" s="156"/>
      <c r="H45" s="42"/>
      <c r="I45" s="59"/>
      <c r="J45" s="149">
        <f>F45*G45</f>
        <v>0</v>
      </c>
      <c r="K45" s="18"/>
    </row>
    <row r="46" spans="1:11" x14ac:dyDescent="0.3">
      <c r="A46" s="18"/>
      <c r="B46" s="148"/>
      <c r="C46" s="172"/>
      <c r="D46" s="66">
        <v>0.08</v>
      </c>
      <c r="E46" s="155"/>
      <c r="F46" s="156"/>
      <c r="G46" s="157"/>
      <c r="H46" s="67"/>
      <c r="I46" s="59"/>
      <c r="J46" s="150"/>
      <c r="K46" s="18"/>
    </row>
    <row r="47" spans="1:11" x14ac:dyDescent="0.3">
      <c r="A47" s="18"/>
      <c r="B47" s="148"/>
      <c r="C47" s="172"/>
      <c r="D47" s="60" t="s">
        <v>82</v>
      </c>
      <c r="E47" s="154" t="s">
        <v>76</v>
      </c>
      <c r="F47" s="165">
        <f>D48*F41/24</f>
        <v>270</v>
      </c>
      <c r="G47" s="165"/>
      <c r="H47" s="67"/>
      <c r="I47" s="59"/>
      <c r="J47" s="158">
        <f>F47*G47</f>
        <v>0</v>
      </c>
      <c r="K47" s="18"/>
    </row>
    <row r="48" spans="1:11" ht="15" thickBot="1" x14ac:dyDescent="0.35">
      <c r="A48" s="18"/>
      <c r="B48" s="153"/>
      <c r="C48" s="173"/>
      <c r="D48" s="125">
        <v>45</v>
      </c>
      <c r="E48" s="161"/>
      <c r="F48" s="162"/>
      <c r="G48" s="162"/>
      <c r="H48" s="42"/>
      <c r="I48" s="69"/>
      <c r="J48" s="159"/>
      <c r="K48" s="18"/>
    </row>
    <row r="49" spans="1:11" ht="19.5" customHeight="1" x14ac:dyDescent="0.3">
      <c r="A49" s="126"/>
      <c r="B49" s="151" t="s">
        <v>23</v>
      </c>
      <c r="C49" s="152"/>
      <c r="D49" s="70">
        <f>SUM(H49:J49)</f>
        <v>0</v>
      </c>
      <c r="E49" s="71"/>
      <c r="F49" s="71"/>
      <c r="G49" s="72"/>
      <c r="H49" s="73">
        <f>SUM(H42)</f>
        <v>0</v>
      </c>
      <c r="I49" s="73">
        <f>SUM(I44:I48)</f>
        <v>0</v>
      </c>
      <c r="J49" s="73">
        <f>SUM(J44:J48)</f>
        <v>0</v>
      </c>
      <c r="K49" s="18"/>
    </row>
    <row r="50" spans="1:11" ht="15" thickBot="1" x14ac:dyDescent="0.35">
      <c r="A50" s="126"/>
      <c r="B50" s="166" t="s">
        <v>25</v>
      </c>
      <c r="C50" s="167"/>
      <c r="D50" s="74">
        <f>SUM(H50:J50)</f>
        <v>0</v>
      </c>
      <c r="E50" s="83"/>
      <c r="F50" s="83"/>
      <c r="G50" s="84"/>
      <c r="H50" s="74">
        <f>H49-H42</f>
        <v>0</v>
      </c>
      <c r="I50" s="74">
        <f>I49</f>
        <v>0</v>
      </c>
      <c r="J50" s="74">
        <f>J49</f>
        <v>0</v>
      </c>
      <c r="K50" s="18"/>
    </row>
    <row r="51" spans="1:11" ht="7.5" customHeight="1" x14ac:dyDescent="0.3">
      <c r="A51" s="18"/>
      <c r="B51" s="18"/>
      <c r="C51" s="18"/>
      <c r="D51" s="18"/>
      <c r="E51" s="18"/>
      <c r="F51" s="18"/>
      <c r="G51" s="18"/>
      <c r="H51" s="18"/>
      <c r="I51" s="18"/>
      <c r="J51" s="18"/>
      <c r="K51" s="18"/>
    </row>
    <row r="52" spans="1:11" x14ac:dyDescent="0.3">
      <c r="A52" s="18"/>
      <c r="B52" s="18"/>
      <c r="C52" s="18"/>
      <c r="D52" s="18"/>
      <c r="E52" s="18"/>
      <c r="F52" s="18"/>
      <c r="G52" s="18"/>
      <c r="H52" s="122" t="s">
        <v>4</v>
      </c>
      <c r="I52" s="122" t="s">
        <v>5</v>
      </c>
      <c r="J52" s="122" t="s">
        <v>6</v>
      </c>
      <c r="K52" s="18"/>
    </row>
    <row r="53" spans="1:11" x14ac:dyDescent="0.3">
      <c r="A53" s="18"/>
      <c r="B53" s="174" t="s">
        <v>125</v>
      </c>
      <c r="C53" s="174"/>
      <c r="D53" s="123">
        <f>SUM(H53:J53)</f>
        <v>0</v>
      </c>
      <c r="E53" s="124"/>
      <c r="F53" s="175" t="s">
        <v>124</v>
      </c>
      <c r="G53" s="176"/>
      <c r="H53" s="32">
        <f>SUM(H49,H38,H27,H16)</f>
        <v>0</v>
      </c>
      <c r="I53" s="32">
        <f>SUM(I49,I38,I27,I16)</f>
        <v>0</v>
      </c>
      <c r="J53" s="32">
        <f>SUM(J49,J38,J27,J16)</f>
        <v>0</v>
      </c>
      <c r="K53" s="18"/>
    </row>
  </sheetData>
  <mergeCells count="66">
    <mergeCell ref="B2:J2"/>
    <mergeCell ref="B31:B32"/>
    <mergeCell ref="F31:F32"/>
    <mergeCell ref="G31:G32"/>
    <mergeCell ref="H31:H32"/>
    <mergeCell ref="J25:J26"/>
    <mergeCell ref="B28:C28"/>
    <mergeCell ref="B11:B12"/>
    <mergeCell ref="E14:E15"/>
    <mergeCell ref="B13:B15"/>
    <mergeCell ref="B27:C27"/>
    <mergeCell ref="B22:B26"/>
    <mergeCell ref="E23:E24"/>
    <mergeCell ref="B16:C16"/>
    <mergeCell ref="B17:C17"/>
    <mergeCell ref="C18:J18"/>
    <mergeCell ref="B33:B34"/>
    <mergeCell ref="C6:J6"/>
    <mergeCell ref="C7:J7"/>
    <mergeCell ref="B9:B10"/>
    <mergeCell ref="F9:F10"/>
    <mergeCell ref="G9:G10"/>
    <mergeCell ref="H9:H10"/>
    <mergeCell ref="C29:J29"/>
    <mergeCell ref="B20:B21"/>
    <mergeCell ref="F20:F21"/>
    <mergeCell ref="G20:G21"/>
    <mergeCell ref="H20:H21"/>
    <mergeCell ref="J23:J24"/>
    <mergeCell ref="E25:E26"/>
    <mergeCell ref="F25:F26"/>
    <mergeCell ref="G25:G26"/>
    <mergeCell ref="C19:C26"/>
    <mergeCell ref="F14:F15"/>
    <mergeCell ref="G14:G15"/>
    <mergeCell ref="J14:J15"/>
    <mergeCell ref="C8:C15"/>
    <mergeCell ref="F23:F24"/>
    <mergeCell ref="G23:G24"/>
    <mergeCell ref="J47:J48"/>
    <mergeCell ref="J36:J37"/>
    <mergeCell ref="C40:J40"/>
    <mergeCell ref="G45:G46"/>
    <mergeCell ref="J45:J46"/>
    <mergeCell ref="G42:G43"/>
    <mergeCell ref="H42:H43"/>
    <mergeCell ref="E47:E48"/>
    <mergeCell ref="F47:F48"/>
    <mergeCell ref="C30:C37"/>
    <mergeCell ref="B38:C38"/>
    <mergeCell ref="B39:C39"/>
    <mergeCell ref="B35:B37"/>
    <mergeCell ref="E36:E37"/>
    <mergeCell ref="F36:F37"/>
    <mergeCell ref="G36:G37"/>
    <mergeCell ref="B53:C53"/>
    <mergeCell ref="F53:G53"/>
    <mergeCell ref="B49:C49"/>
    <mergeCell ref="B50:C50"/>
    <mergeCell ref="B44:B48"/>
    <mergeCell ref="E45:E46"/>
    <mergeCell ref="F45:F46"/>
    <mergeCell ref="C41:C48"/>
    <mergeCell ref="B42:B43"/>
    <mergeCell ref="F42:F43"/>
    <mergeCell ref="G47:G48"/>
  </mergeCells>
  <phoneticPr fontId="0" type="noConversion"/>
  <printOptions horizontalCentered="1" verticalCentered="1"/>
  <pageMargins left="1.1023622047244095" right="0.51181102362204722" top="0.74803149606299213" bottom="0.74803149606299213" header="0" footer="0"/>
  <pageSetup paperSize="9" scale="76" fitToHeight="0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opLeftCell="A3" workbookViewId="0">
      <selection activeCell="D26" sqref="D26"/>
    </sheetView>
  </sheetViews>
  <sheetFormatPr defaultRowHeight="14.4" x14ac:dyDescent="0.3"/>
  <cols>
    <col min="1" max="1" width="2" customWidth="1"/>
    <col min="2" max="2" width="7.88671875" customWidth="1"/>
    <col min="4" max="4" width="34.33203125" customWidth="1"/>
    <col min="5" max="5" width="4.33203125" customWidth="1"/>
    <col min="13" max="14" width="18.6640625" customWidth="1"/>
  </cols>
  <sheetData>
    <row r="1" spans="1:15" ht="20.399999999999999" customHeight="1" x14ac:dyDescent="0.3">
      <c r="A1" s="18"/>
      <c r="B1" s="18"/>
      <c r="C1" s="18"/>
      <c r="D1" s="18"/>
      <c r="E1" s="18"/>
      <c r="F1" s="18"/>
      <c r="G1" s="18"/>
      <c r="H1" s="19" t="s">
        <v>145</v>
      </c>
      <c r="I1" s="18"/>
      <c r="J1" s="18"/>
      <c r="K1" s="18"/>
    </row>
    <row r="2" spans="1:15" ht="18" x14ac:dyDescent="0.4">
      <c r="A2" s="18"/>
      <c r="B2" s="181" t="s">
        <v>144</v>
      </c>
      <c r="C2" s="181"/>
      <c r="D2" s="181"/>
      <c r="E2" s="181"/>
      <c r="F2" s="181"/>
      <c r="G2" s="181"/>
      <c r="H2" s="181"/>
      <c r="I2" s="181"/>
      <c r="J2" s="181"/>
      <c r="K2" s="18"/>
    </row>
    <row r="3" spans="1:15" x14ac:dyDescent="0.3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</row>
    <row r="4" spans="1:15" ht="15" thickBot="1" x14ac:dyDescent="0.35">
      <c r="A4" s="18"/>
      <c r="B4" s="19" t="s">
        <v>150</v>
      </c>
      <c r="C4" s="18"/>
      <c r="D4" s="18"/>
      <c r="E4" s="18"/>
      <c r="F4" s="18"/>
      <c r="G4" s="18"/>
      <c r="H4" s="18"/>
      <c r="I4" s="18"/>
      <c r="J4" s="18"/>
      <c r="K4" s="18"/>
    </row>
    <row r="5" spans="1:15" s="4" customFormat="1" ht="21" thickBot="1" x14ac:dyDescent="0.35">
      <c r="A5" s="46"/>
      <c r="B5" s="47" t="s">
        <v>0</v>
      </c>
      <c r="C5" s="48" t="s">
        <v>1</v>
      </c>
      <c r="D5" s="49" t="s">
        <v>2</v>
      </c>
      <c r="E5" s="49" t="s">
        <v>3</v>
      </c>
      <c r="F5" s="49" t="s">
        <v>12</v>
      </c>
      <c r="G5" s="49" t="s">
        <v>17</v>
      </c>
      <c r="H5" s="49" t="s">
        <v>4</v>
      </c>
      <c r="I5" s="49" t="s">
        <v>5</v>
      </c>
      <c r="J5" s="49" t="s">
        <v>6</v>
      </c>
      <c r="K5" s="46"/>
      <c r="M5" s="6"/>
      <c r="N5"/>
      <c r="O5"/>
    </row>
    <row r="6" spans="1:15" s="5" customFormat="1" ht="15" thickBot="1" x14ac:dyDescent="0.35">
      <c r="A6" s="50"/>
      <c r="B6" s="51" t="s">
        <v>97</v>
      </c>
      <c r="C6" s="168" t="s">
        <v>96</v>
      </c>
      <c r="D6" s="169"/>
      <c r="E6" s="169"/>
      <c r="F6" s="169"/>
      <c r="G6" s="169"/>
      <c r="H6" s="169"/>
      <c r="I6" s="169"/>
      <c r="J6" s="170"/>
      <c r="K6" s="50"/>
      <c r="M6" s="6"/>
      <c r="N6" s="6"/>
      <c r="O6"/>
    </row>
    <row r="7" spans="1:15" s="5" customFormat="1" ht="15" thickBot="1" x14ac:dyDescent="0.35">
      <c r="A7" s="50"/>
      <c r="B7" s="52" t="s">
        <v>98</v>
      </c>
      <c r="C7" s="168" t="s">
        <v>99</v>
      </c>
      <c r="D7" s="169"/>
      <c r="E7" s="169"/>
      <c r="F7" s="169"/>
      <c r="G7" s="169"/>
      <c r="H7" s="169"/>
      <c r="I7" s="169"/>
      <c r="J7" s="170"/>
      <c r="K7" s="50"/>
      <c r="N7"/>
      <c r="O7"/>
    </row>
    <row r="8" spans="1:15" ht="21" thickBot="1" x14ac:dyDescent="0.35">
      <c r="A8" s="18"/>
      <c r="B8" s="53">
        <v>1</v>
      </c>
      <c r="C8" s="128" t="s">
        <v>16</v>
      </c>
      <c r="D8" s="54" t="s">
        <v>100</v>
      </c>
      <c r="E8" s="55" t="s">
        <v>80</v>
      </c>
      <c r="F8" s="56">
        <v>30</v>
      </c>
      <c r="G8" s="56"/>
      <c r="H8" s="56"/>
      <c r="I8" s="56"/>
      <c r="J8" s="56"/>
      <c r="K8" s="18"/>
      <c r="M8" s="2"/>
      <c r="N8" s="8"/>
    </row>
    <row r="9" spans="1:15" x14ac:dyDescent="0.3">
      <c r="A9" s="18"/>
      <c r="B9" s="148" t="s">
        <v>8</v>
      </c>
      <c r="C9" s="129"/>
      <c r="D9" s="57" t="s">
        <v>15</v>
      </c>
      <c r="E9" s="58"/>
      <c r="F9" s="146">
        <v>40</v>
      </c>
      <c r="G9" s="146"/>
      <c r="H9" s="146">
        <f>F9*G9</f>
        <v>0</v>
      </c>
      <c r="I9" s="59"/>
      <c r="J9" s="59"/>
      <c r="K9" s="18"/>
      <c r="M9" s="2"/>
      <c r="N9" s="1"/>
      <c r="O9" s="2"/>
    </row>
    <row r="10" spans="1:15" ht="15" thickBot="1" x14ac:dyDescent="0.35">
      <c r="A10" s="18"/>
      <c r="B10" s="148"/>
      <c r="C10" s="129"/>
      <c r="D10" s="130">
        <v>30</v>
      </c>
      <c r="E10" s="61" t="s">
        <v>9</v>
      </c>
      <c r="F10" s="147"/>
      <c r="G10" s="147"/>
      <c r="H10" s="147"/>
      <c r="I10" s="59"/>
      <c r="J10" s="59"/>
      <c r="K10" s="18"/>
      <c r="M10" s="2"/>
      <c r="N10" s="9"/>
      <c r="O10" s="2"/>
    </row>
    <row r="11" spans="1:15" ht="18.75" customHeight="1" x14ac:dyDescent="0.3">
      <c r="A11" s="18"/>
      <c r="B11" s="151" t="s">
        <v>23</v>
      </c>
      <c r="C11" s="152"/>
      <c r="D11" s="70">
        <f>SUM(H11:J11)</f>
        <v>0</v>
      </c>
      <c r="E11" s="115"/>
      <c r="F11" s="71"/>
      <c r="G11" s="72"/>
      <c r="H11" s="73">
        <f>SUM(H9:H10)</f>
        <v>0</v>
      </c>
      <c r="I11" s="73">
        <f>SUM(I9:I10)</f>
        <v>0</v>
      </c>
      <c r="J11" s="73">
        <f>SUM(J9:J10)</f>
        <v>0</v>
      </c>
      <c r="K11" s="18"/>
      <c r="N11" s="6"/>
    </row>
    <row r="12" spans="1:15" ht="14.25" customHeight="1" thickBot="1" x14ac:dyDescent="0.35">
      <c r="A12" s="18"/>
      <c r="B12" s="166"/>
      <c r="C12" s="167"/>
      <c r="D12" s="74">
        <f>SUM(H12:J12)</f>
        <v>0</v>
      </c>
      <c r="E12" s="83"/>
      <c r="F12" s="83"/>
      <c r="G12" s="84"/>
      <c r="H12" s="74">
        <f>H11-H9</f>
        <v>0</v>
      </c>
      <c r="I12" s="74">
        <f>I11</f>
        <v>0</v>
      </c>
      <c r="J12" s="74">
        <f>J11</f>
        <v>0</v>
      </c>
      <c r="K12" s="18"/>
      <c r="N12" s="6"/>
      <c r="O12" s="6"/>
    </row>
    <row r="13" spans="1:15" ht="15" thickBot="1" x14ac:dyDescent="0.35">
      <c r="A13" s="18"/>
      <c r="B13" s="131" t="s">
        <v>101</v>
      </c>
      <c r="C13" s="151" t="s">
        <v>102</v>
      </c>
      <c r="D13" s="152"/>
      <c r="E13" s="152"/>
      <c r="F13" s="152"/>
      <c r="G13" s="152"/>
      <c r="H13" s="152"/>
      <c r="I13" s="152"/>
      <c r="J13" s="209"/>
      <c r="K13" s="18"/>
    </row>
    <row r="14" spans="1:15" ht="21" thickBot="1" x14ac:dyDescent="0.35">
      <c r="A14" s="18"/>
      <c r="B14" s="132">
        <v>1</v>
      </c>
      <c r="C14" s="133" t="s">
        <v>16</v>
      </c>
      <c r="D14" s="134" t="s">
        <v>106</v>
      </c>
      <c r="E14" s="135" t="s">
        <v>104</v>
      </c>
      <c r="F14" s="65">
        <v>1</v>
      </c>
      <c r="G14" s="136"/>
      <c r="H14" s="137">
        <f>F14*G14</f>
        <v>0</v>
      </c>
      <c r="I14" s="137"/>
      <c r="J14" s="138"/>
      <c r="K14" s="18"/>
    </row>
    <row r="15" spans="1:15" ht="24" customHeight="1" x14ac:dyDescent="0.3">
      <c r="A15" s="18"/>
      <c r="B15" s="208" t="s">
        <v>23</v>
      </c>
      <c r="C15" s="152"/>
      <c r="D15" s="70">
        <f>SUM(H15:J15)</f>
        <v>0</v>
      </c>
      <c r="E15" s="115"/>
      <c r="F15" s="115"/>
      <c r="G15" s="139"/>
      <c r="H15" s="140">
        <f>SUM(H14)</f>
        <v>0</v>
      </c>
      <c r="I15" s="140"/>
      <c r="J15" s="141"/>
      <c r="K15" s="18"/>
    </row>
    <row r="16" spans="1:15" ht="15" customHeight="1" thickBot="1" x14ac:dyDescent="0.35">
      <c r="A16" s="18"/>
      <c r="B16" s="210"/>
      <c r="C16" s="167"/>
      <c r="D16" s="74">
        <f>SUM(H16:J16)</f>
        <v>0</v>
      </c>
      <c r="E16" s="83"/>
      <c r="F16" s="83"/>
      <c r="G16" s="84"/>
      <c r="H16" s="74">
        <f>H15-H14</f>
        <v>0</v>
      </c>
      <c r="I16" s="74">
        <f>I15</f>
        <v>0</v>
      </c>
      <c r="J16" s="74">
        <f>J15</f>
        <v>0</v>
      </c>
      <c r="K16" s="18"/>
    </row>
    <row r="17" spans="1:11" ht="15" thickBot="1" x14ac:dyDescent="0.35">
      <c r="A17" s="18"/>
      <c r="B17" s="142" t="s">
        <v>105</v>
      </c>
      <c r="C17" s="204" t="s">
        <v>103</v>
      </c>
      <c r="D17" s="205"/>
      <c r="E17" s="205"/>
      <c r="F17" s="205"/>
      <c r="G17" s="205"/>
      <c r="H17" s="206"/>
      <c r="I17" s="206"/>
      <c r="J17" s="207"/>
      <c r="K17" s="18"/>
    </row>
    <row r="18" spans="1:11" ht="31.2" thickBot="1" x14ac:dyDescent="0.35">
      <c r="A18" s="18"/>
      <c r="B18" s="143">
        <v>1</v>
      </c>
      <c r="C18" s="172" t="s">
        <v>16</v>
      </c>
      <c r="D18" s="54" t="s">
        <v>107</v>
      </c>
      <c r="E18" s="144" t="s">
        <v>104</v>
      </c>
      <c r="F18" s="59">
        <v>1</v>
      </c>
      <c r="G18" s="59"/>
      <c r="H18" s="59"/>
      <c r="I18" s="59"/>
      <c r="J18" s="59"/>
      <c r="K18" s="18"/>
    </row>
    <row r="19" spans="1:11" x14ac:dyDescent="0.3">
      <c r="A19" s="18"/>
      <c r="B19" s="148" t="s">
        <v>8</v>
      </c>
      <c r="C19" s="172"/>
      <c r="D19" s="57" t="s">
        <v>15</v>
      </c>
      <c r="E19" s="58"/>
      <c r="F19" s="78"/>
      <c r="G19" s="78"/>
      <c r="H19" s="78"/>
      <c r="I19" s="59"/>
      <c r="J19" s="59"/>
      <c r="K19" s="18"/>
    </row>
    <row r="20" spans="1:11" ht="15" thickBot="1" x14ac:dyDescent="0.35">
      <c r="A20" s="18"/>
      <c r="B20" s="148"/>
      <c r="C20" s="172"/>
      <c r="D20" s="145">
        <v>8</v>
      </c>
      <c r="E20" s="85" t="s">
        <v>9</v>
      </c>
      <c r="F20" s="79">
        <f>D20*F18</f>
        <v>8</v>
      </c>
      <c r="G20" s="79"/>
      <c r="H20" s="86">
        <f>F20*G20</f>
        <v>0</v>
      </c>
      <c r="I20" s="59"/>
      <c r="J20" s="59"/>
      <c r="K20" s="18"/>
    </row>
    <row r="21" spans="1:11" x14ac:dyDescent="0.3">
      <c r="A21" s="18"/>
      <c r="B21" s="148" t="s">
        <v>29</v>
      </c>
      <c r="C21" s="172"/>
      <c r="D21" s="57" t="s">
        <v>18</v>
      </c>
      <c r="E21" s="62"/>
      <c r="F21" s="63"/>
      <c r="G21" s="63"/>
      <c r="H21" s="63"/>
      <c r="I21" s="59"/>
      <c r="J21" s="65"/>
      <c r="K21" s="18"/>
    </row>
    <row r="22" spans="1:11" x14ac:dyDescent="0.3">
      <c r="A22" s="18"/>
      <c r="B22" s="148"/>
      <c r="C22" s="172"/>
      <c r="D22" s="60" t="s">
        <v>109</v>
      </c>
      <c r="E22" s="154" t="s">
        <v>11</v>
      </c>
      <c r="F22" s="156">
        <v>1</v>
      </c>
      <c r="G22" s="156"/>
      <c r="H22" s="42"/>
      <c r="I22" s="59"/>
      <c r="J22" s="149">
        <f>F22*G22</f>
        <v>0</v>
      </c>
      <c r="K22" s="18"/>
    </row>
    <row r="23" spans="1:11" x14ac:dyDescent="0.3">
      <c r="A23" s="18"/>
      <c r="B23" s="148"/>
      <c r="C23" s="172"/>
      <c r="D23" s="145">
        <v>4</v>
      </c>
      <c r="E23" s="155"/>
      <c r="F23" s="156"/>
      <c r="G23" s="157"/>
      <c r="H23" s="67"/>
      <c r="I23" s="59"/>
      <c r="J23" s="150"/>
      <c r="K23" s="18"/>
    </row>
    <row r="24" spans="1:11" x14ac:dyDescent="0.3">
      <c r="A24" s="18"/>
      <c r="B24" s="148"/>
      <c r="C24" s="172"/>
      <c r="D24" s="60" t="s">
        <v>108</v>
      </c>
      <c r="E24" s="203" t="s">
        <v>76</v>
      </c>
      <c r="F24" s="165">
        <f>D25*F18</f>
        <v>50</v>
      </c>
      <c r="G24" s="156"/>
      <c r="H24" s="42"/>
      <c r="I24" s="59"/>
      <c r="J24" s="149">
        <f>F24*G24</f>
        <v>0</v>
      </c>
      <c r="K24" s="18"/>
    </row>
    <row r="25" spans="1:11" ht="15" thickBot="1" x14ac:dyDescent="0.35">
      <c r="A25" s="18"/>
      <c r="B25" s="153"/>
      <c r="C25" s="173"/>
      <c r="D25" s="145">
        <v>50</v>
      </c>
      <c r="E25" s="203"/>
      <c r="F25" s="147"/>
      <c r="G25" s="156"/>
      <c r="H25" s="67"/>
      <c r="I25" s="59"/>
      <c r="J25" s="150"/>
      <c r="K25" s="18"/>
    </row>
    <row r="26" spans="1:11" ht="24.75" customHeight="1" x14ac:dyDescent="0.3">
      <c r="A26" s="18"/>
      <c r="B26" s="151" t="s">
        <v>23</v>
      </c>
      <c r="C26" s="152"/>
      <c r="D26" s="70">
        <f>SUM(H26:J26)</f>
        <v>0</v>
      </c>
      <c r="E26" s="115"/>
      <c r="F26" s="115"/>
      <c r="G26" s="116"/>
      <c r="H26" s="73">
        <f>SUM(H20)</f>
        <v>0</v>
      </c>
      <c r="I26" s="73">
        <f>SUM(I21:I25)</f>
        <v>0</v>
      </c>
      <c r="J26" s="73">
        <f>SUM(J21:J25)</f>
        <v>0</v>
      </c>
      <c r="K26" s="18"/>
    </row>
    <row r="27" spans="1:11" ht="14.25" customHeight="1" thickBot="1" x14ac:dyDescent="0.35">
      <c r="A27" s="18"/>
      <c r="B27" s="166"/>
      <c r="C27" s="167"/>
      <c r="D27" s="74">
        <f>SUM(H27:J27)</f>
        <v>0</v>
      </c>
      <c r="E27" s="83"/>
      <c r="F27" s="83"/>
      <c r="G27" s="84"/>
      <c r="H27" s="74">
        <f>H26</f>
        <v>0</v>
      </c>
      <c r="I27" s="74">
        <f>I26</f>
        <v>0</v>
      </c>
      <c r="J27" s="74">
        <f>J26</f>
        <v>0</v>
      </c>
      <c r="K27" s="18"/>
    </row>
    <row r="28" spans="1:11" ht="7.5" customHeight="1" x14ac:dyDescent="0.3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</row>
    <row r="29" spans="1:11" x14ac:dyDescent="0.3">
      <c r="A29" s="18"/>
      <c r="B29" s="18"/>
      <c r="C29" s="18"/>
      <c r="D29" s="18"/>
      <c r="E29" s="18"/>
      <c r="F29" s="18"/>
      <c r="G29" s="18"/>
      <c r="H29" s="122" t="s">
        <v>4</v>
      </c>
      <c r="I29" s="122" t="s">
        <v>5</v>
      </c>
      <c r="J29" s="122" t="s">
        <v>6</v>
      </c>
      <c r="K29" s="18"/>
    </row>
    <row r="30" spans="1:11" x14ac:dyDescent="0.3">
      <c r="A30" s="18"/>
      <c r="B30" s="174" t="s">
        <v>126</v>
      </c>
      <c r="C30" s="174"/>
      <c r="D30" s="123">
        <f>SUM(H30:J30)</f>
        <v>0</v>
      </c>
      <c r="E30" s="124"/>
      <c r="F30" s="175" t="s">
        <v>124</v>
      </c>
      <c r="G30" s="176"/>
      <c r="H30" s="32">
        <f>SUM(H26,H15,H11)</f>
        <v>0</v>
      </c>
      <c r="I30" s="32">
        <f>SUM(I26,I15,I11)</f>
        <v>0</v>
      </c>
      <c r="J30" s="32">
        <f>SUM(J26,J15,J11)</f>
        <v>0</v>
      </c>
      <c r="K30" s="18"/>
    </row>
    <row r="31" spans="1:11" x14ac:dyDescent="0.3">
      <c r="A31" s="18"/>
      <c r="B31" s="18"/>
      <c r="C31" s="18"/>
      <c r="D31" s="42"/>
      <c r="E31" s="18"/>
      <c r="F31" s="18"/>
      <c r="G31" s="42"/>
      <c r="H31" s="18"/>
      <c r="I31" s="18"/>
      <c r="J31" s="18"/>
      <c r="K31" s="18"/>
    </row>
  </sheetData>
  <mergeCells count="28">
    <mergeCell ref="B2:J2"/>
    <mergeCell ref="C17:J17"/>
    <mergeCell ref="C6:J6"/>
    <mergeCell ref="C7:J7"/>
    <mergeCell ref="B9:B10"/>
    <mergeCell ref="F9:F10"/>
    <mergeCell ref="G9:G10"/>
    <mergeCell ref="H9:H10"/>
    <mergeCell ref="B15:C15"/>
    <mergeCell ref="B11:C11"/>
    <mergeCell ref="B12:C12"/>
    <mergeCell ref="C13:J13"/>
    <mergeCell ref="B16:C16"/>
    <mergeCell ref="B30:C30"/>
    <mergeCell ref="F30:G30"/>
    <mergeCell ref="B26:C26"/>
    <mergeCell ref="B27:C27"/>
    <mergeCell ref="J22:J23"/>
    <mergeCell ref="C18:C25"/>
    <mergeCell ref="B19:B20"/>
    <mergeCell ref="B21:B25"/>
    <mergeCell ref="E22:E23"/>
    <mergeCell ref="F22:F23"/>
    <mergeCell ref="G22:G23"/>
    <mergeCell ref="E24:E25"/>
    <mergeCell ref="F24:F25"/>
    <mergeCell ref="G24:G25"/>
    <mergeCell ref="J24:J25"/>
  </mergeCells>
  <phoneticPr fontId="0" type="noConversion"/>
  <printOptions horizontalCentered="1"/>
  <pageMargins left="0.25" right="0.25" top="0.75" bottom="0.75" header="0.3" footer="0.3"/>
  <pageSetup paperSize="9" scale="89" fitToHeight="0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4</vt:i4>
      </vt:variant>
    </vt:vector>
  </HeadingPairs>
  <TitlesOfParts>
    <vt:vector size="8" baseType="lpstr">
      <vt:lpstr>Etap I</vt:lpstr>
      <vt:lpstr>Etap II</vt:lpstr>
      <vt:lpstr>Etap III</vt:lpstr>
      <vt:lpstr>Etap IV</vt:lpstr>
      <vt:lpstr>'Etap I'!Obszar_wydruku</vt:lpstr>
      <vt:lpstr>'Etap II'!Obszar_wydruku</vt:lpstr>
      <vt:lpstr>'Etap III'!Obszar_wydruku</vt:lpstr>
      <vt:lpstr>'Etap IV'!Obszar_wydruku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GME Consulting</dc:creator>
  <cp:lastModifiedBy>Daniel Kessler</cp:lastModifiedBy>
  <cp:lastPrinted>2015-02-24T21:10:22Z</cp:lastPrinted>
  <dcterms:created xsi:type="dcterms:W3CDTF">2015-01-17T14:23:52Z</dcterms:created>
  <dcterms:modified xsi:type="dcterms:W3CDTF">2015-02-24T21:12:50Z</dcterms:modified>
</cp:coreProperties>
</file>